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Reed\Desktop\Foundation\Dashboards\"/>
    </mc:Choice>
  </mc:AlternateContent>
  <xr:revisionPtr revIDLastSave="0" documentId="8_{16A091AA-916E-4598-93BE-131D04D6AAF8}" xr6:coauthVersionLast="47" xr6:coauthVersionMax="47" xr10:uidLastSave="{00000000-0000-0000-0000-000000000000}"/>
  <bookViews>
    <workbookView xWindow="28680" yWindow="-120" windowWidth="29040" windowHeight="15840" activeTab="3" xr2:uid="{0AAE6904-EC20-4EEF-A104-B4D5513CD644}"/>
  </bookViews>
  <sheets>
    <sheet name="Level 1 Impact Dashboard" sheetId="2" r:id="rId1"/>
    <sheet name="Level 2 Direct Support" sheetId="3" r:id="rId2"/>
    <sheet name="Level 2 Indirect Support" sheetId="5" r:id="rId3"/>
    <sheet name="Level 2 Students" sheetId="7" r:id="rId4"/>
    <sheet name="Data" sheetId="4" r:id="rId5"/>
    <sheet name="Revisions" sheetId="6" r:id="rId6"/>
  </sheets>
  <definedNames>
    <definedName name="_xlchart.v2.0" hidden="1">(Data!$C$21,Data!$E$21,Data!$G$21,Data!$I$21)</definedName>
    <definedName name="_xlchart.v2.1" hidden="1">(Data!$C$35,Data!$E$35,Data!$G$35,Data!$I$35)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3" i="4" l="1"/>
  <c r="AM63" i="4"/>
  <c r="AL63" i="4"/>
  <c r="AK63" i="4"/>
  <c r="AG63" i="4"/>
  <c r="AH63" i="4"/>
  <c r="AI63" i="4"/>
  <c r="AF63" i="4"/>
  <c r="V46" i="4"/>
  <c r="U46" i="4"/>
  <c r="W46" i="4"/>
  <c r="W30" i="4"/>
  <c r="V30" i="4"/>
  <c r="U30" i="4"/>
  <c r="D68" i="4" l="1"/>
  <c r="E68" i="4"/>
  <c r="F68" i="4"/>
  <c r="G68" i="4"/>
  <c r="H68" i="4"/>
  <c r="J68" i="4"/>
  <c r="C68" i="4"/>
  <c r="D34" i="4"/>
  <c r="F34" i="4"/>
  <c r="H34" i="4"/>
  <c r="K34" i="4"/>
  <c r="D51" i="4"/>
  <c r="F51" i="4"/>
  <c r="H51" i="4"/>
  <c r="K51" i="4"/>
  <c r="N51" i="4"/>
  <c r="O51" i="4"/>
  <c r="M40" i="4"/>
  <c r="M41" i="4"/>
  <c r="M42" i="4"/>
  <c r="M43" i="4"/>
  <c r="M44" i="4"/>
  <c r="M45" i="4"/>
  <c r="M46" i="4"/>
  <c r="M47" i="4"/>
  <c r="M48" i="4"/>
  <c r="M39" i="4"/>
  <c r="I57" i="4"/>
  <c r="T57" i="4" s="1"/>
  <c r="I58" i="4"/>
  <c r="R58" i="4" s="1"/>
  <c r="I59" i="4"/>
  <c r="T59" i="4" s="1"/>
  <c r="I60" i="4"/>
  <c r="Q60" i="4" s="1"/>
  <c r="I61" i="4"/>
  <c r="T61" i="4" s="1"/>
  <c r="I62" i="4"/>
  <c r="Q62" i="4" s="1"/>
  <c r="I63" i="4"/>
  <c r="T63" i="4" s="1"/>
  <c r="I64" i="4"/>
  <c r="T64" i="4" s="1"/>
  <c r="I65" i="4"/>
  <c r="Q65" i="4" s="1"/>
  <c r="I56" i="4"/>
  <c r="I40" i="4"/>
  <c r="G40" i="4" s="1"/>
  <c r="E40" i="4" s="1"/>
  <c r="C40" i="4" s="1"/>
  <c r="I41" i="4"/>
  <c r="L41" i="4" s="1"/>
  <c r="I42" i="4"/>
  <c r="Q42" i="4" s="1"/>
  <c r="I43" i="4"/>
  <c r="G43" i="4" s="1"/>
  <c r="E43" i="4" s="1"/>
  <c r="C43" i="4" s="1"/>
  <c r="I44" i="4"/>
  <c r="G44" i="4" s="1"/>
  <c r="E44" i="4" s="1"/>
  <c r="C44" i="4" s="1"/>
  <c r="I45" i="4"/>
  <c r="I46" i="4"/>
  <c r="I47" i="4"/>
  <c r="I48" i="4"/>
  <c r="I39" i="4"/>
  <c r="I23" i="4"/>
  <c r="G23" i="4" s="1"/>
  <c r="E23" i="4" s="1"/>
  <c r="C23" i="4" s="1"/>
  <c r="I24" i="4"/>
  <c r="G24" i="4" s="1"/>
  <c r="E24" i="4" s="1"/>
  <c r="C24" i="4" s="1"/>
  <c r="I25" i="4"/>
  <c r="G25" i="4" s="1"/>
  <c r="E25" i="4" s="1"/>
  <c r="C25" i="4" s="1"/>
  <c r="I26" i="4"/>
  <c r="L26" i="4" s="1"/>
  <c r="I27" i="4"/>
  <c r="L27" i="4" s="1"/>
  <c r="I28" i="4"/>
  <c r="G28" i="4" s="1"/>
  <c r="E28" i="4" s="1"/>
  <c r="C28" i="4" s="1"/>
  <c r="I29" i="4"/>
  <c r="G29" i="4" s="1"/>
  <c r="E29" i="4" s="1"/>
  <c r="C29" i="4" s="1"/>
  <c r="I30" i="4"/>
  <c r="G30" i="4" s="1"/>
  <c r="E30" i="4" s="1"/>
  <c r="C30" i="4" s="1"/>
  <c r="I31" i="4"/>
  <c r="L31" i="4" s="1"/>
  <c r="I22" i="4"/>
  <c r="E6" i="4"/>
  <c r="E7" i="4" s="1"/>
  <c r="E8" i="4" s="1"/>
  <c r="E9" i="4" s="1"/>
  <c r="E10" i="4" s="1"/>
  <c r="E11" i="4" s="1"/>
  <c r="E12" i="4" s="1"/>
  <c r="E13" i="4" s="1"/>
  <c r="E14" i="4" s="1"/>
  <c r="D17" i="4"/>
  <c r="F6" i="4"/>
  <c r="G6" i="4" s="1"/>
  <c r="F7" i="4"/>
  <c r="I92" i="4" s="1"/>
  <c r="P92" i="4" s="1"/>
  <c r="F8" i="4"/>
  <c r="I93" i="4" s="1"/>
  <c r="P93" i="4" s="1"/>
  <c r="F9" i="4"/>
  <c r="I94" i="4" s="1"/>
  <c r="P94" i="4" s="1"/>
  <c r="F10" i="4"/>
  <c r="I78" i="4" s="1"/>
  <c r="P78" i="4" s="1"/>
  <c r="F11" i="4"/>
  <c r="I79" i="4" s="1"/>
  <c r="P79" i="4" s="1"/>
  <c r="F12" i="4"/>
  <c r="I97" i="4" s="1"/>
  <c r="O97" i="4" s="1"/>
  <c r="F13" i="4"/>
  <c r="I81" i="4" s="1"/>
  <c r="P81" i="4" s="1"/>
  <c r="F14" i="4"/>
  <c r="F5" i="4"/>
  <c r="I73" i="4" s="1"/>
  <c r="R73" i="4" s="1"/>
  <c r="N6" i="4"/>
  <c r="O6" i="4" s="1"/>
  <c r="N5" i="4"/>
  <c r="I17" i="4"/>
  <c r="H6" i="4"/>
  <c r="H7" i="4" s="1"/>
  <c r="H8" i="4" s="1"/>
  <c r="H9" i="4" s="1"/>
  <c r="H10" i="4" s="1"/>
  <c r="H11" i="4" s="1"/>
  <c r="H12" i="4" s="1"/>
  <c r="H13" i="4" s="1"/>
  <c r="H14" i="4" s="1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C17" i="4"/>
  <c r="K68" i="4" l="1"/>
  <c r="L56" i="4"/>
  <c r="Z56" i="4" s="1"/>
  <c r="I68" i="4"/>
  <c r="N36" i="4" s="1"/>
  <c r="I34" i="4"/>
  <c r="L65" i="4"/>
  <c r="S59" i="4"/>
  <c r="S58" i="4"/>
  <c r="R59" i="4"/>
  <c r="Q59" i="4"/>
  <c r="P48" i="4"/>
  <c r="O94" i="4"/>
  <c r="L92" i="4"/>
  <c r="O93" i="4"/>
  <c r="L94" i="4"/>
  <c r="P41" i="4"/>
  <c r="P40" i="4"/>
  <c r="L93" i="4"/>
  <c r="Q63" i="4"/>
  <c r="L64" i="4"/>
  <c r="O92" i="4"/>
  <c r="R42" i="4"/>
  <c r="S61" i="4"/>
  <c r="I77" i="4"/>
  <c r="Q77" i="4" s="1"/>
  <c r="L63" i="4"/>
  <c r="R40" i="4"/>
  <c r="R61" i="4"/>
  <c r="L42" i="4"/>
  <c r="Q43" i="4"/>
  <c r="I76" i="4"/>
  <c r="P76" i="4" s="1"/>
  <c r="L62" i="4"/>
  <c r="Q40" i="4"/>
  <c r="Q61" i="4"/>
  <c r="S63" i="4"/>
  <c r="L43" i="4"/>
  <c r="R43" i="4"/>
  <c r="I90" i="4"/>
  <c r="L61" i="4"/>
  <c r="P46" i="4"/>
  <c r="T60" i="4"/>
  <c r="I75" i="4"/>
  <c r="Q75" i="4" s="1"/>
  <c r="I74" i="4"/>
  <c r="I91" i="4"/>
  <c r="L60" i="4"/>
  <c r="P45" i="4"/>
  <c r="Q79" i="4"/>
  <c r="S64" i="4"/>
  <c r="S60" i="4"/>
  <c r="L97" i="4"/>
  <c r="G26" i="4"/>
  <c r="E26" i="4" s="1"/>
  <c r="C26" i="4" s="1"/>
  <c r="L59" i="4"/>
  <c r="P44" i="4"/>
  <c r="Q78" i="4"/>
  <c r="R64" i="4"/>
  <c r="R60" i="4"/>
  <c r="R63" i="4"/>
  <c r="T62" i="4"/>
  <c r="G42" i="4"/>
  <c r="E42" i="4" s="1"/>
  <c r="C42" i="4" s="1"/>
  <c r="L79" i="4"/>
  <c r="P43" i="4"/>
  <c r="R79" i="4"/>
  <c r="Q64" i="4"/>
  <c r="L44" i="4"/>
  <c r="R44" i="4"/>
  <c r="Q44" i="4"/>
  <c r="L23" i="4"/>
  <c r="L78" i="4"/>
  <c r="P42" i="4"/>
  <c r="R78" i="4"/>
  <c r="P73" i="4"/>
  <c r="R48" i="4"/>
  <c r="Q39" i="4"/>
  <c r="R39" i="4"/>
  <c r="L39" i="4"/>
  <c r="I51" i="4"/>
  <c r="N32" i="4" s="1"/>
  <c r="G39" i="4"/>
  <c r="Q48" i="4"/>
  <c r="Q56" i="4"/>
  <c r="M51" i="4"/>
  <c r="L73" i="4"/>
  <c r="Q81" i="4"/>
  <c r="Q57" i="4"/>
  <c r="R57" i="4"/>
  <c r="S57" i="4"/>
  <c r="I99" i="4"/>
  <c r="I82" i="4"/>
  <c r="T58" i="4"/>
  <c r="L58" i="4"/>
  <c r="Q58" i="4"/>
  <c r="G48" i="4"/>
  <c r="E48" i="4" s="1"/>
  <c r="C48" i="4" s="1"/>
  <c r="L48" i="4"/>
  <c r="G47" i="4"/>
  <c r="E47" i="4" s="1"/>
  <c r="C47" i="4" s="1"/>
  <c r="P47" i="4"/>
  <c r="Q47" i="4"/>
  <c r="L57" i="4"/>
  <c r="L81" i="4"/>
  <c r="P39" i="4"/>
  <c r="R56" i="4"/>
  <c r="S56" i="4"/>
  <c r="T56" i="4"/>
  <c r="G46" i="4"/>
  <c r="E46" i="4" s="1"/>
  <c r="C46" i="4" s="1"/>
  <c r="Q46" i="4"/>
  <c r="R46" i="4"/>
  <c r="Q73" i="4"/>
  <c r="G45" i="4"/>
  <c r="E45" i="4" s="1"/>
  <c r="C45" i="4" s="1"/>
  <c r="Q45" i="4"/>
  <c r="R45" i="4"/>
  <c r="R47" i="4"/>
  <c r="R81" i="4"/>
  <c r="L29" i="4"/>
  <c r="T65" i="4"/>
  <c r="L28" i="4"/>
  <c r="P97" i="4"/>
  <c r="S65" i="4"/>
  <c r="S62" i="4"/>
  <c r="R41" i="4"/>
  <c r="R65" i="4"/>
  <c r="R62" i="4"/>
  <c r="Q41" i="4"/>
  <c r="L47" i="4"/>
  <c r="L46" i="4"/>
  <c r="L45" i="4"/>
  <c r="G41" i="4"/>
  <c r="E41" i="4" s="1"/>
  <c r="C41" i="4" s="1"/>
  <c r="L40" i="4"/>
  <c r="G27" i="4"/>
  <c r="E27" i="4" s="1"/>
  <c r="C27" i="4" s="1"/>
  <c r="L30" i="4"/>
  <c r="L25" i="4"/>
  <c r="L24" i="4"/>
  <c r="G22" i="4"/>
  <c r="L22" i="4"/>
  <c r="G31" i="4"/>
  <c r="E31" i="4" s="1"/>
  <c r="C31" i="4" s="1"/>
  <c r="I98" i="4"/>
  <c r="I95" i="4"/>
  <c r="G7" i="4"/>
  <c r="G8" i="4" s="1"/>
  <c r="G9" i="4" s="1"/>
  <c r="G10" i="4" s="1"/>
  <c r="G11" i="4" s="1"/>
  <c r="G12" i="4" s="1"/>
  <c r="G13" i="4" s="1"/>
  <c r="G14" i="4" s="1"/>
  <c r="I96" i="4"/>
  <c r="I80" i="4"/>
  <c r="N7" i="4"/>
  <c r="J44" i="4"/>
  <c r="J40" i="4"/>
  <c r="J43" i="4"/>
  <c r="J30" i="4"/>
  <c r="J28" i="4"/>
  <c r="J25" i="4"/>
  <c r="J24" i="4"/>
  <c r="J29" i="4"/>
  <c r="J23" i="4"/>
  <c r="F17" i="4"/>
  <c r="N8" i="4" s="1"/>
  <c r="N4" i="4"/>
  <c r="N9" i="4" s="1"/>
  <c r="X78" i="4" l="1"/>
  <c r="V78" i="4"/>
  <c r="W78" i="4"/>
  <c r="P74" i="4"/>
  <c r="P85" i="4" s="1"/>
  <c r="I85" i="4"/>
  <c r="T93" i="4"/>
  <c r="S93" i="4"/>
  <c r="V79" i="4"/>
  <c r="W79" i="4"/>
  <c r="X79" i="4"/>
  <c r="Q85" i="4"/>
  <c r="S94" i="4"/>
  <c r="T94" i="4"/>
  <c r="W73" i="4"/>
  <c r="X73" i="4"/>
  <c r="V73" i="4"/>
  <c r="S97" i="4"/>
  <c r="T97" i="4"/>
  <c r="L90" i="4"/>
  <c r="I102" i="4"/>
  <c r="S92" i="4"/>
  <c r="T92" i="4"/>
  <c r="W81" i="4"/>
  <c r="V81" i="4"/>
  <c r="X81" i="4"/>
  <c r="Q74" i="4"/>
  <c r="P90" i="4"/>
  <c r="AA56" i="4"/>
  <c r="AB56" i="4"/>
  <c r="Y56" i="4"/>
  <c r="AB60" i="4"/>
  <c r="Z60" i="4"/>
  <c r="AA60" i="4"/>
  <c r="Y60" i="4"/>
  <c r="Y64" i="4"/>
  <c r="Z64" i="4"/>
  <c r="AA64" i="4"/>
  <c r="AB64" i="4"/>
  <c r="Y62" i="4"/>
  <c r="Z62" i="4"/>
  <c r="AA62" i="4"/>
  <c r="AB62" i="4"/>
  <c r="S68" i="4"/>
  <c r="S69" i="4" s="1"/>
  <c r="Q68" i="4"/>
  <c r="Q69" i="4" s="1"/>
  <c r="Y65" i="4"/>
  <c r="Z65" i="4"/>
  <c r="AA65" i="4"/>
  <c r="AB65" i="4"/>
  <c r="R68" i="4"/>
  <c r="R69" i="4" s="1"/>
  <c r="Y58" i="4"/>
  <c r="Z58" i="4"/>
  <c r="AA58" i="4"/>
  <c r="AB58" i="4"/>
  <c r="Y59" i="4"/>
  <c r="Z59" i="4"/>
  <c r="AA59" i="4"/>
  <c r="AB59" i="4"/>
  <c r="Y61" i="4"/>
  <c r="Z61" i="4"/>
  <c r="AA61" i="4"/>
  <c r="AB61" i="4"/>
  <c r="T68" i="4"/>
  <c r="T69" i="4" s="1"/>
  <c r="AB63" i="4"/>
  <c r="Y63" i="4"/>
  <c r="Z63" i="4"/>
  <c r="AA63" i="4"/>
  <c r="AB57" i="4"/>
  <c r="AA57" i="4"/>
  <c r="Z57" i="4"/>
  <c r="Y57" i="4"/>
  <c r="L68" i="4"/>
  <c r="L76" i="4"/>
  <c r="J46" i="4"/>
  <c r="R77" i="4"/>
  <c r="J27" i="4"/>
  <c r="J48" i="4"/>
  <c r="L34" i="4"/>
  <c r="E22" i="4"/>
  <c r="G34" i="4"/>
  <c r="L77" i="4"/>
  <c r="P77" i="4"/>
  <c r="R75" i="4"/>
  <c r="O90" i="4"/>
  <c r="R76" i="4"/>
  <c r="Q76" i="4"/>
  <c r="J26" i="4"/>
  <c r="R74" i="4"/>
  <c r="L74" i="4"/>
  <c r="L85" i="4" s="1"/>
  <c r="L91" i="4"/>
  <c r="P91" i="4"/>
  <c r="P75" i="4"/>
  <c r="L75" i="4"/>
  <c r="J47" i="4"/>
  <c r="R51" i="4"/>
  <c r="J42" i="4"/>
  <c r="O91" i="4"/>
  <c r="Q51" i="4"/>
  <c r="O98" i="4"/>
  <c r="P98" i="4"/>
  <c r="L98" i="4"/>
  <c r="J22" i="4"/>
  <c r="O99" i="4"/>
  <c r="P99" i="4"/>
  <c r="L99" i="4"/>
  <c r="P51" i="4"/>
  <c r="P80" i="4"/>
  <c r="Q80" i="4"/>
  <c r="L80" i="4"/>
  <c r="R80" i="4"/>
  <c r="E39" i="4"/>
  <c r="G51" i="4"/>
  <c r="P95" i="4"/>
  <c r="L95" i="4"/>
  <c r="O95" i="4"/>
  <c r="O96" i="4"/>
  <c r="P96" i="4"/>
  <c r="L96" i="4"/>
  <c r="P82" i="4"/>
  <c r="R82" i="4"/>
  <c r="L82" i="4"/>
  <c r="Q82" i="4"/>
  <c r="L51" i="4"/>
  <c r="J41" i="4"/>
  <c r="J31" i="4"/>
  <c r="J39" i="4"/>
  <c r="J45" i="4"/>
  <c r="R28" i="4" l="1"/>
  <c r="Q32" i="4"/>
  <c r="S99" i="4"/>
  <c r="T99" i="4"/>
  <c r="S90" i="4"/>
  <c r="L102" i="4"/>
  <c r="R29" i="4" s="1"/>
  <c r="T90" i="4"/>
  <c r="V75" i="4"/>
  <c r="W75" i="4"/>
  <c r="W85" i="4" s="1"/>
  <c r="X75" i="4"/>
  <c r="X85" i="4" s="1"/>
  <c r="S95" i="4"/>
  <c r="T95" i="4"/>
  <c r="R85" i="4"/>
  <c r="P102" i="4"/>
  <c r="S91" i="4"/>
  <c r="T91" i="4"/>
  <c r="S98" i="4"/>
  <c r="T98" i="4"/>
  <c r="S96" i="4"/>
  <c r="T96" i="4"/>
  <c r="X77" i="4"/>
  <c r="V77" i="4"/>
  <c r="W77" i="4"/>
  <c r="X74" i="4"/>
  <c r="V74" i="4"/>
  <c r="V85" i="4" s="1"/>
  <c r="W74" i="4"/>
  <c r="V76" i="4"/>
  <c r="W76" i="4"/>
  <c r="X76" i="4"/>
  <c r="X82" i="4"/>
  <c r="V82" i="4"/>
  <c r="W82" i="4"/>
  <c r="V80" i="4"/>
  <c r="W80" i="4"/>
  <c r="X80" i="4"/>
  <c r="O102" i="4"/>
  <c r="O21" i="4"/>
  <c r="N28" i="4"/>
  <c r="O22" i="4"/>
  <c r="N30" i="4"/>
  <c r="O23" i="4"/>
  <c r="O24" i="4" s="1"/>
  <c r="P22" i="4" s="1"/>
  <c r="N34" i="4"/>
  <c r="Y68" i="4"/>
  <c r="AA68" i="4"/>
  <c r="AB68" i="4"/>
  <c r="Z68" i="4"/>
  <c r="J34" i="4"/>
  <c r="C22" i="4"/>
  <c r="C34" i="4" s="1"/>
  <c r="E34" i="4"/>
  <c r="J51" i="4"/>
  <c r="C39" i="4"/>
  <c r="C51" i="4" s="1"/>
  <c r="I52" i="4" s="1"/>
  <c r="E51" i="4"/>
  <c r="T102" i="4" l="1"/>
  <c r="S102" i="4"/>
  <c r="R30" i="4"/>
  <c r="S29" i="4" s="1"/>
  <c r="S28" i="4"/>
  <c r="P21" i="4"/>
  <c r="P23" i="4"/>
  <c r="C35" i="4"/>
  <c r="I35" i="4"/>
  <c r="E35" i="4"/>
  <c r="G35" i="4"/>
  <c r="G52" i="4"/>
  <c r="E52" i="4"/>
</calcChain>
</file>

<file path=xl/sharedStrings.xml><?xml version="1.0" encoding="utf-8"?>
<sst xmlns="http://schemas.openxmlformats.org/spreadsheetml/2006/main" count="349" uniqueCount="166">
  <si>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</si>
  <si>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</si>
  <si>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</si>
  <si>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</si>
  <si>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</si>
  <si>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</si>
  <si>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</si>
  <si>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</si>
  <si>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</si>
  <si>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</si>
  <si>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</si>
  <si>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</si>
  <si>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Mo.</t>
  </si>
  <si>
    <t>Distance to Goal</t>
  </si>
  <si>
    <t>New Students This Month</t>
  </si>
  <si>
    <t>This Month Perform to Goal</t>
  </si>
  <si>
    <t>% Direct</t>
  </si>
  <si>
    <t>Monthly Goal</t>
  </si>
  <si>
    <t>Yearly Goal</t>
  </si>
  <si>
    <t>No. of Students YTD</t>
  </si>
  <si>
    <t>No. Needed Each Month to Reach Goal</t>
  </si>
  <si>
    <t>Direct YTD</t>
  </si>
  <si>
    <t>Direct by Month</t>
  </si>
  <si>
    <t>Level 1 Dashboard</t>
  </si>
  <si>
    <t>Applications</t>
  </si>
  <si>
    <t>No. Returned</t>
  </si>
  <si>
    <t>No. Complete</t>
  </si>
  <si>
    <t>No. Awarded</t>
  </si>
  <si>
    <t>No. On-Time</t>
  </si>
  <si>
    <t>No. Late</t>
  </si>
  <si>
    <t>% Accepted</t>
  </si>
  <si>
    <t>No. Rejected</t>
  </si>
  <si>
    <t>Scholarships</t>
  </si>
  <si>
    <t>Emergency Aid</t>
  </si>
  <si>
    <t>Program Support</t>
  </si>
  <si>
    <t>Level 2 Dashboard (Direct Support)</t>
  </si>
  <si>
    <t>Asset</t>
  </si>
  <si>
    <t>Classroom/Lab Supply</t>
  </si>
  <si>
    <t>Asset Purchases</t>
  </si>
  <si>
    <t>Capital Purchases</t>
  </si>
  <si>
    <t>Indirect by Month</t>
  </si>
  <si>
    <t>Indirect YTD</t>
  </si>
  <si>
    <t>Total by Month</t>
  </si>
  <si>
    <t>% Indirect</t>
  </si>
  <si>
    <t>No. Impacted</t>
  </si>
  <si>
    <t>Avg. Dollar Amt</t>
  </si>
  <si>
    <t>Tot. Dollar Amt</t>
  </si>
  <si>
    <t>Food Pantry</t>
  </si>
  <si>
    <t>Other</t>
  </si>
  <si>
    <t>Academic Event</t>
  </si>
  <si>
    <t>Extracurricular Event</t>
  </si>
  <si>
    <t>Impact Academic Event</t>
  </si>
  <si>
    <t>Impact Classroom/Lab Supply</t>
  </si>
  <si>
    <t>Impact Extracurricular Event</t>
  </si>
  <si>
    <t>Impact Extracurricular Supply</t>
  </si>
  <si>
    <t xml:space="preserve">This figure indicates the number of newly impacted students needed each month, </t>
  </si>
  <si>
    <t xml:space="preserve">for each of the remaining months of the year, to meet goal.  This number will exceed the </t>
  </si>
  <si>
    <t xml:space="preserve">This figure includes the number of individual students impacted by direct </t>
  </si>
  <si>
    <t>support (scholarships, emergency aid, or program support.  Students impacted by</t>
  </si>
  <si>
    <t>This figure includes the number of individual students impacted by</t>
  </si>
  <si>
    <t>Countable direct support includes scholarships, emergency aid and program support.</t>
  </si>
  <si>
    <t>Countable indirect support includs asset purchases and capital purchases.</t>
  </si>
  <si>
    <t xml:space="preserve"> direct support AND indirect support are also counted here.</t>
  </si>
  <si>
    <t>indirect support (asset and capital purchases) only.</t>
  </si>
  <si>
    <t>monthlytarget (625 students) if the pace of impact lags.</t>
  </si>
  <si>
    <t>Total</t>
  </si>
  <si>
    <t>Total %</t>
  </si>
  <si>
    <t>Extracurricular Supply</t>
  </si>
  <si>
    <t>Avg. Scholarship Award Per Student</t>
  </si>
  <si>
    <t>Avg. Emergency Aid Per Student</t>
  </si>
  <si>
    <t>% of students impacted by Emergency Aid</t>
  </si>
  <si>
    <t>Total CCS Students</t>
  </si>
  <si>
    <t>Avg.Program Support Per Student</t>
  </si>
  <si>
    <t>% of students impacted by Program Support</t>
  </si>
  <si>
    <t>Total%</t>
  </si>
  <si>
    <t>Library</t>
  </si>
  <si>
    <t>Observatory</t>
  </si>
  <si>
    <t>Library Impact</t>
  </si>
  <si>
    <t>Observatory Impact</t>
  </si>
  <si>
    <t>Science Lab</t>
  </si>
  <si>
    <t>Health Lab</t>
  </si>
  <si>
    <t>Photo Lab</t>
  </si>
  <si>
    <t>Impact per student</t>
  </si>
  <si>
    <t>Capital</t>
  </si>
  <si>
    <t>v1</t>
  </si>
  <si>
    <t>Release for review by Oryx and Heather</t>
  </si>
  <si>
    <t>v2</t>
  </si>
  <si>
    <t>Incorporating feedback from Oryx (additional business rule definitions/labels), Sally (change to donut chart and ABE (food bank) label</t>
  </si>
  <si>
    <t>ABE Food Pantry</t>
  </si>
  <si>
    <t xml:space="preserve">development, asset purchases, capital purchases, and </t>
  </si>
  <si>
    <t>Types of indirect costs include professional/curriculum</t>
  </si>
  <si>
    <t>operating costs.  Only indirect costs that count toward</t>
  </si>
  <si>
    <t xml:space="preserve">student impact (asset and capital purchases) are </t>
  </si>
  <si>
    <t>pictured here.</t>
  </si>
  <si>
    <t>Asset purchases include items purchased with CCSF funds</t>
  </si>
  <si>
    <t>that are owned by the college or district and used to support</t>
  </si>
  <si>
    <t>student instruction.  For example, in a science lab wher</t>
  </si>
  <si>
    <t>CCSF has purchased 20 microscopes to be used by students,</t>
  </si>
  <si>
    <t>the asset will be recorded as impacting 20 CCS students.</t>
  </si>
  <si>
    <t xml:space="preserve">Assets are included in impact calculations for the life of the </t>
  </si>
  <si>
    <t>asset.</t>
  </si>
  <si>
    <t>Capital purchases include investments in long-term</t>
  </si>
  <si>
    <t>fixed assets.  Impact is measured by counting the number</t>
  </si>
  <si>
    <t>of CCSF students using the asset.  If CCSF has funded only</t>
  </si>
  <si>
    <t>a proportion of the purchase, impact is determined by</t>
  </si>
  <si>
    <t>calculating the relevant proportion of students using the</t>
  </si>
  <si>
    <t xml:space="preserve">asset.  Capital purchases are included in impact </t>
  </si>
  <si>
    <t>calculations for the life the of the asset.</t>
  </si>
  <si>
    <t>Types of direct costs include scholarships,</t>
  </si>
  <si>
    <t>emergency support, program support, and student support.</t>
  </si>
  <si>
    <t>Student support refers to funds expended to compensate</t>
  </si>
  <si>
    <t xml:space="preserve">students for their contributions to the CCSF mission.  While this </t>
  </si>
  <si>
    <t xml:space="preserve">support is critical to CCSF success, it is not counted in </t>
  </si>
  <si>
    <t>determining impact on students.  Scholarships, emergency</t>
  </si>
  <si>
    <t>support and program support do count toward impact.</t>
  </si>
  <si>
    <t>All scholarsihps awarded by CCSF are included in these</t>
  </si>
  <si>
    <t>figures.</t>
  </si>
  <si>
    <t>Emergency support includes aid awarded directly to students</t>
  </si>
  <si>
    <t>to cover emergency expenses.  It also includes CCSF-funded</t>
  </si>
  <si>
    <t>ABE food pantries and campus food pantries.</t>
  </si>
  <si>
    <t>Program support includes academic events (e.g., speakers,</t>
  </si>
  <si>
    <t>field trips, workshops), classroom/lab supplies (e.g.</t>
  </si>
  <si>
    <t>microscopes, food for special Culinary events, welding</t>
  </si>
  <si>
    <t>materials), extracurricular events (e.g., Welcome Week,</t>
  </si>
  <si>
    <t>athletic workshops), and extracurricular supplies</t>
  </si>
  <si>
    <t xml:space="preserve"> (e.g., basketball jerseys, tools for the envronmental club).</t>
  </si>
  <si>
    <t xml:space="preserve">To improve equity, it is critical to examine impact </t>
  </si>
  <si>
    <t>through the eyes of CCS students.  Here, we take</t>
  </si>
  <si>
    <t>the perspective of our students, and attempt to</t>
  </si>
  <si>
    <t>express the priorites, concerns, and experiences</t>
  </si>
  <si>
    <t>they have as they work with/through our</t>
  </si>
  <si>
    <t>institutions.</t>
  </si>
  <si>
    <t>Data from the student enrollment decisions survey was</t>
  </si>
  <si>
    <t>are on.</t>
  </si>
  <si>
    <t>used to gather students' descriptions of the journey they</t>
  </si>
  <si>
    <t>used to gather students' descriptions of the things they</t>
  </si>
  <si>
    <t>worry about when making enrollment decisions</t>
  </si>
  <si>
    <t xml:space="preserve">Students' experiences are informed by a complex </t>
  </si>
  <si>
    <t>interplay of intersecting identities.  These identifies impact</t>
  </si>
  <si>
    <t>how likely it is that students will reach out for support and</t>
  </si>
  <si>
    <t>how likely it is that support will be received. This visualization</t>
  </si>
  <si>
    <t>can be used to explore how the chances of getting support</t>
  </si>
  <si>
    <t>might look to students based on intersectional identity.</t>
  </si>
  <si>
    <t>Pre-Enrollment</t>
  </si>
  <si>
    <t>Enrollment - 15 credit hours</t>
  </si>
  <si>
    <t>Awarded</t>
  </si>
  <si>
    <t>Emergency Support</t>
  </si>
  <si>
    <t>Total Dollars</t>
  </si>
  <si>
    <t>16 - 30</t>
  </si>
  <si>
    <t>31-45</t>
  </si>
  <si>
    <t>46 - 60</t>
  </si>
  <si>
    <t>61 - 75</t>
  </si>
  <si>
    <t>76-90</t>
  </si>
  <si>
    <t>More than 90</t>
  </si>
  <si>
    <t>Students' needs and awareness of available supports</t>
  </si>
  <si>
    <t>changes as they progress through the academic journey.</t>
  </si>
  <si>
    <t>This visualization can be used to identify opportunities</t>
  </si>
  <si>
    <t>to increase awareness for futher explore need.</t>
  </si>
  <si>
    <t>Averages and Totals for Calculation</t>
  </si>
  <si>
    <t>Level 2 Student Credit Hour Calculations (continued at AE 53)</t>
  </si>
  <si>
    <t>IMPACT BY AREA</t>
  </si>
  <si>
    <t>RATES FOR IMPACT BY AREA</t>
  </si>
  <si>
    <t>RATES FOR $ BY AREA</t>
  </si>
  <si>
    <t>$ BY AREA</t>
  </si>
  <si>
    <t xml:space="preserve">Total  </t>
  </si>
  <si>
    <t>Level 2 Dashboard (Indirect Support)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</si>
</sst>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0" fillId="2" borderId="1" xfId="0" applyNumberFormat="1" applyFill="1" applyBorder="1"/>
    <xf numFmtId="1" fontId="0" fillId="5" borderId="1" xfId="0" applyNumberFormat="1" applyFill="1" applyBorder="1"/>
    <xf numFmtId="165" fontId="0" fillId="0" borderId="1" xfId="0" applyNumberFormat="1" applyBorder="1"/>
    <xf numFmtId="0" fontId="0" fillId="0" borderId="4" xfId="0" applyBorder="1"/>
    <xf numFmtId="2" fontId="0" fillId="0" borderId="4" xfId="0" applyNumberFormat="1" applyBorder="1"/>
    <xf numFmtId="1" fontId="0" fillId="0" borderId="4" xfId="0" applyNumberFormat="1" applyBorder="1"/>
    <xf numFmtId="164" fontId="0" fillId="0" borderId="4" xfId="0" applyNumberFormat="1" applyBorder="1"/>
    <xf numFmtId="0" fontId="0" fillId="0" borderId="0" xfId="0" applyFill="1" applyBorder="1"/>
    <xf numFmtId="1" fontId="0" fillId="0" borderId="0" xfId="0" applyNumberFormat="1" applyBorder="1"/>
    <xf numFmtId="9" fontId="0" fillId="0" borderId="0" xfId="0" applyNumberFormat="1" applyBorder="1"/>
    <xf numFmtId="0" fontId="0" fillId="0" borderId="0" xfId="0" applyBorder="1"/>
    <xf numFmtId="0" fontId="1" fillId="8" borderId="2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8" xfId="0" applyFont="1" applyBorder="1"/>
    <xf numFmtId="0" fontId="0" fillId="0" borderId="9" xfId="0" applyBorder="1"/>
    <xf numFmtId="0" fontId="0" fillId="0" borderId="8" xfId="0" applyBorder="1"/>
    <xf numFmtId="42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0" xfId="1" applyFont="1" applyBorder="1"/>
    <xf numFmtId="165" fontId="0" fillId="0" borderId="13" xfId="0" applyNumberFormat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16" xfId="0" applyBorder="1"/>
    <xf numFmtId="1" fontId="0" fillId="0" borderId="16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2" borderId="5" xfId="0" applyFont="1" applyFill="1" applyBorder="1"/>
    <xf numFmtId="0" fontId="0" fillId="12" borderId="6" xfId="0" applyFill="1" applyBorder="1"/>
    <xf numFmtId="0" fontId="0" fillId="12" borderId="7" xfId="0" applyFill="1" applyBorder="1"/>
    <xf numFmtId="0" fontId="1" fillId="10" borderId="8" xfId="0" applyFont="1" applyFill="1" applyBorder="1" applyAlignment="1">
      <alignment horizontal="center"/>
    </xf>
    <xf numFmtId="42" fontId="0" fillId="10" borderId="0" xfId="0" applyNumberFormat="1" applyFill="1" applyBorder="1"/>
    <xf numFmtId="9" fontId="0" fillId="10" borderId="0" xfId="0" applyNumberFormat="1" applyFill="1" applyBorder="1"/>
    <xf numFmtId="0" fontId="0" fillId="10" borderId="0" xfId="0" applyFill="1" applyBorder="1"/>
    <xf numFmtId="0" fontId="0" fillId="10" borderId="9" xfId="0" applyFill="1" applyBorder="1"/>
    <xf numFmtId="0" fontId="0" fillId="10" borderId="8" xfId="0" applyFill="1" applyBorder="1"/>
    <xf numFmtId="164" fontId="0" fillId="10" borderId="0" xfId="0" applyNumberFormat="1" applyFill="1" applyBorder="1"/>
    <xf numFmtId="0" fontId="1" fillId="9" borderId="8" xfId="0" applyFont="1" applyFill="1" applyBorder="1"/>
    <xf numFmtId="0" fontId="1" fillId="9" borderId="0" xfId="0" applyFont="1" applyFill="1" applyBorder="1"/>
    <xf numFmtId="0" fontId="1" fillId="11" borderId="0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9" xfId="0" applyFill="1" applyBorder="1" applyAlignment="1">
      <alignment horizontal="left"/>
    </xf>
    <xf numFmtId="44" fontId="0" fillId="9" borderId="8" xfId="0" applyNumberFormat="1" applyFill="1" applyBorder="1"/>
    <xf numFmtId="0" fontId="0" fillId="9" borderId="0" xfId="0" applyFill="1" applyBorder="1"/>
    <xf numFmtId="164" fontId="0" fillId="4" borderId="0" xfId="0" applyNumberFormat="1" applyFill="1" applyBorder="1" applyAlignment="1">
      <alignment horizontal="left"/>
    </xf>
    <xf numFmtId="9" fontId="0" fillId="4" borderId="9" xfId="0" applyNumberFormat="1" applyFill="1" applyBorder="1" applyAlignment="1">
      <alignment horizontal="left"/>
    </xf>
    <xf numFmtId="0" fontId="0" fillId="9" borderId="8" xfId="0" applyFill="1" applyBorder="1"/>
    <xf numFmtId="0" fontId="0" fillId="4" borderId="0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9" fontId="0" fillId="9" borderId="8" xfId="0" applyNumberFormat="1" applyFill="1" applyBorder="1"/>
    <xf numFmtId="165" fontId="0" fillId="9" borderId="8" xfId="0" applyNumberFormat="1" applyFill="1" applyBorder="1"/>
    <xf numFmtId="9" fontId="0" fillId="9" borderId="10" xfId="0" applyNumberFormat="1" applyFill="1" applyBorder="1"/>
    <xf numFmtId="0" fontId="0" fillId="9" borderId="11" xfId="0" applyFill="1" applyBorder="1"/>
    <xf numFmtId="0" fontId="0" fillId="9" borderId="9" xfId="0" applyFill="1" applyBorder="1"/>
    <xf numFmtId="0" fontId="0" fillId="9" borderId="12" xfId="0" applyFill="1" applyBorder="1"/>
    <xf numFmtId="0" fontId="0" fillId="4" borderId="3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65" fontId="0" fillId="4" borderId="0" xfId="0" applyNumberFormat="1" applyFont="1" applyFill="1" applyBorder="1" applyAlignment="1">
      <alignment horizontal="left"/>
    </xf>
    <xf numFmtId="0" fontId="1" fillId="0" borderId="1" xfId="0" applyFont="1" applyBorder="1"/>
    <xf numFmtId="0" fontId="0" fillId="13" borderId="1" xfId="0" applyFill="1" applyBorder="1"/>
    <xf numFmtId="2" fontId="0" fillId="13" borderId="1" xfId="0" applyNumberFormat="1" applyFill="1" applyBorder="1"/>
    <xf numFmtId="0" fontId="0" fillId="13" borderId="1" xfId="0" applyNumberFormat="1" applyFill="1" applyBorder="1"/>
    <xf numFmtId="1" fontId="0" fillId="13" borderId="1" xfId="0" applyNumberFormat="1" applyFill="1" applyBorder="1"/>
    <xf numFmtId="164" fontId="0" fillId="13" borderId="1" xfId="0" applyNumberFormat="1" applyFill="1" applyBorder="1"/>
    <xf numFmtId="4" fontId="0" fillId="13" borderId="1" xfId="0" applyNumberFormat="1" applyFill="1" applyBorder="1"/>
    <xf numFmtId="3" fontId="0" fillId="13" borderId="1" xfId="0" applyNumberFormat="1" applyFill="1" applyBorder="1"/>
    <xf numFmtId="42" fontId="0" fillId="13" borderId="13" xfId="0" applyNumberFormat="1" applyFill="1" applyBorder="1"/>
    <xf numFmtId="42" fontId="0" fillId="13" borderId="1" xfId="0" applyNumberFormat="1" applyFill="1" applyBorder="1"/>
    <xf numFmtId="9" fontId="0" fillId="13" borderId="1" xfId="0" applyNumberFormat="1" applyFill="1" applyBorder="1"/>
    <xf numFmtId="0" fontId="0" fillId="13" borderId="13" xfId="0" applyFill="1" applyBorder="1"/>
    <xf numFmtId="0" fontId="0" fillId="13" borderId="1" xfId="0" applyFill="1" applyBorder="1" applyAlignment="1">
      <alignment horizontal="left"/>
    </xf>
    <xf numFmtId="0" fontId="0" fillId="12" borderId="8" xfId="0" applyFill="1" applyBorder="1"/>
    <xf numFmtId="0" fontId="0" fillId="12" borderId="0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2022-23 No. of Students</a:t>
            </a:r>
            <a:r>
              <a:rPr lang="en-US" baseline="0"/>
              <a:t> Impacted by Month and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Data!$H$4</c:f>
              <c:strCache>
                <c:ptCount val="1"/>
                <c:pt idx="0">
                  <c:v>No. of Students YTD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  <a:effectLst/>
          </c:spPr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Data!$H$6:$H$16</c:f>
              <c:numCache>
                <c:formatCode>General</c:formatCode>
                <c:ptCount val="11"/>
                <c:pt idx="0">
                  <c:v>925</c:v>
                </c:pt>
                <c:pt idx="1">
                  <c:v>1392</c:v>
                </c:pt>
                <c:pt idx="2">
                  <c:v>2071</c:v>
                </c:pt>
                <c:pt idx="3">
                  <c:v>2532</c:v>
                </c:pt>
                <c:pt idx="4">
                  <c:v>3297</c:v>
                </c:pt>
                <c:pt idx="5">
                  <c:v>3723</c:v>
                </c:pt>
                <c:pt idx="6">
                  <c:v>4508</c:v>
                </c:pt>
                <c:pt idx="7">
                  <c:v>4787</c:v>
                </c:pt>
                <c:pt idx="8">
                  <c:v>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8B-42D4-9BF1-38CBC558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332207"/>
        <c:axId val="437314319"/>
      </c:areaChart>
      <c:barChart>
        <c:barDir val="col"/>
        <c:grouping val="clustered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Total by Month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Data!$C$5:$C$16</c:f>
              <c:numCache>
                <c:formatCode>General</c:formatCode>
                <c:ptCount val="12"/>
                <c:pt idx="0">
                  <c:v>280</c:v>
                </c:pt>
                <c:pt idx="1">
                  <c:v>645</c:v>
                </c:pt>
                <c:pt idx="2">
                  <c:v>467</c:v>
                </c:pt>
                <c:pt idx="3">
                  <c:v>679</c:v>
                </c:pt>
                <c:pt idx="4">
                  <c:v>461</c:v>
                </c:pt>
                <c:pt idx="5">
                  <c:v>765</c:v>
                </c:pt>
                <c:pt idx="6">
                  <c:v>426</c:v>
                </c:pt>
                <c:pt idx="7">
                  <c:v>785</c:v>
                </c:pt>
                <c:pt idx="8">
                  <c:v>279</c:v>
                </c:pt>
                <c:pt idx="9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B-42D4-9BF1-38CBC558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20335"/>
        <c:axId val="84316591"/>
      </c:barChart>
      <c:lineChart>
        <c:grouping val="standard"/>
        <c:varyColors val="0"/>
        <c:ser>
          <c:idx val="1"/>
          <c:order val="1"/>
          <c:tx>
            <c:strRef>
              <c:f>Data!$I$4</c:f>
              <c:strCache>
                <c:ptCount val="1"/>
                <c:pt idx="0">
                  <c:v>Monthly Goal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Data!$I$6:$I$16</c:f>
              <c:numCache>
                <c:formatCode>General</c:formatCode>
                <c:ptCount val="11"/>
                <c:pt idx="0">
                  <c:v>625</c:v>
                </c:pt>
                <c:pt idx="1">
                  <c:v>625</c:v>
                </c:pt>
                <c:pt idx="2">
                  <c:v>625</c:v>
                </c:pt>
                <c:pt idx="3">
                  <c:v>625</c:v>
                </c:pt>
                <c:pt idx="4">
                  <c:v>625</c:v>
                </c:pt>
                <c:pt idx="5">
                  <c:v>625</c:v>
                </c:pt>
                <c:pt idx="6">
                  <c:v>625</c:v>
                </c:pt>
                <c:pt idx="7">
                  <c:v>625</c:v>
                </c:pt>
                <c:pt idx="8">
                  <c:v>625</c:v>
                </c:pt>
                <c:pt idx="9">
                  <c:v>625</c:v>
                </c:pt>
                <c:pt idx="10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8B-42D4-9BF1-38CBC558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20335"/>
        <c:axId val="84316591"/>
      </c:lineChart>
      <c:lineChart>
        <c:grouping val="standard"/>
        <c:varyColors val="0"/>
        <c:ser>
          <c:idx val="3"/>
          <c:order val="3"/>
          <c:tx>
            <c:strRef>
              <c:f>Data!$J$4</c:f>
              <c:strCache>
                <c:ptCount val="1"/>
                <c:pt idx="0">
                  <c:v>Yearly Goal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Data!$J$6:$J$16</c:f>
              <c:numCache>
                <c:formatCode>General</c:formatCode>
                <c:ptCount val="11"/>
                <c:pt idx="0">
                  <c:v>1250</c:v>
                </c:pt>
                <c:pt idx="1">
                  <c:v>1875</c:v>
                </c:pt>
                <c:pt idx="2">
                  <c:v>2500</c:v>
                </c:pt>
                <c:pt idx="3">
                  <c:v>3125</c:v>
                </c:pt>
                <c:pt idx="4">
                  <c:v>3750</c:v>
                </c:pt>
                <c:pt idx="5">
                  <c:v>4375</c:v>
                </c:pt>
                <c:pt idx="6">
                  <c:v>5000</c:v>
                </c:pt>
                <c:pt idx="7">
                  <c:v>5625</c:v>
                </c:pt>
                <c:pt idx="8">
                  <c:v>6250</c:v>
                </c:pt>
                <c:pt idx="9">
                  <c:v>6875</c:v>
                </c:pt>
                <c:pt idx="10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8B-42D4-9BF1-38CBC558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32207"/>
        <c:axId val="437314319"/>
      </c:lineChart>
      <c:catAx>
        <c:axId val="8432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591"/>
        <c:crosses val="autoZero"/>
        <c:auto val="1"/>
        <c:lblAlgn val="ctr"/>
        <c:lblOffset val="100"/>
        <c:noMultiLvlLbl val="0"/>
      </c:catAx>
      <c:valAx>
        <c:axId val="8431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20335"/>
        <c:crosses val="autoZero"/>
        <c:crossBetween val="between"/>
      </c:valAx>
      <c:valAx>
        <c:axId val="43731431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32207"/>
        <c:crosses val="max"/>
        <c:crossBetween val="between"/>
      </c:valAx>
      <c:catAx>
        <c:axId val="437332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3143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No. of</a:t>
            </a:r>
            <a:r>
              <a:rPr lang="en-US" sz="1200" baseline="0"/>
              <a:t> Students Impacted </a:t>
            </a:r>
          </a:p>
          <a:p>
            <a:pPr>
              <a:defRPr sz="1200"/>
            </a:pPr>
            <a:r>
              <a:rPr lang="en-US" sz="1200" baseline="0"/>
              <a:t>by PurchaseType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Data!$I$89</c:f>
              <c:strCache>
                <c:ptCount val="1"/>
                <c:pt idx="0">
                  <c:v>No. Impacted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33-45FB-96D7-550211E0788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33-45FB-96D7-550211E07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Data!$O$89:$P$89</c:f>
              <c:strCache>
                <c:ptCount val="2"/>
                <c:pt idx="0">
                  <c:v>Library Impact</c:v>
                </c:pt>
                <c:pt idx="1">
                  <c:v>Observatory Impact</c:v>
                </c:pt>
              </c:strCache>
            </c:strRef>
          </c:cat>
          <c:val>
            <c:numRef>
              <c:f>Data!$O$102:$P$102</c:f>
              <c:numCache>
                <c:formatCode>General</c:formatCode>
                <c:ptCount val="2"/>
                <c:pt idx="0">
                  <c:v>1944</c:v>
                </c:pt>
                <c:pt idx="1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33-45FB-96D7-550211E078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53143410721723"/>
          <c:y val="0.52911054941731706"/>
          <c:w val="0.31624395931195298"/>
          <c:h val="0.22982808523780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Total Purchases</a:t>
            </a:r>
          </a:p>
          <a:p>
            <a:pPr>
              <a:defRPr sz="1200" b="0"/>
            </a:pPr>
            <a:r>
              <a:rPr lang="en-US" sz="1200" b="0"/>
              <a:t>by Purchase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Data!$L$72</c:f>
              <c:strCache>
                <c:ptCount val="1"/>
                <c:pt idx="0">
                  <c:v>Tot. Dollar Amt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3-4305-AB65-90CD529EA89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83-4305-AB65-90CD529EA89C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83-4305-AB65-90CD529EA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Data!$V$72:$X$72</c:f>
              <c:strCache>
                <c:ptCount val="3"/>
                <c:pt idx="0">
                  <c:v>Science Lab</c:v>
                </c:pt>
                <c:pt idx="1">
                  <c:v>Health Lab</c:v>
                </c:pt>
                <c:pt idx="2">
                  <c:v>Photo Lab</c:v>
                </c:pt>
              </c:strCache>
            </c:strRef>
          </c:cat>
          <c:val>
            <c:numRef>
              <c:f>Data!$V$85:$X$85</c:f>
              <c:numCache>
                <c:formatCode>"$"#,##0</c:formatCode>
                <c:ptCount val="3"/>
                <c:pt idx="0">
                  <c:v>51019.640000000007</c:v>
                </c:pt>
                <c:pt idx="1">
                  <c:v>56882.239999999998</c:v>
                </c:pt>
                <c:pt idx="2">
                  <c:v>57143.319999999992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83-4305-AB65-90CD529EA8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73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55231883568214"/>
          <c:y val="0.47464978439608924"/>
          <c:w val="0.20832178702984017"/>
          <c:h val="0.3447421278567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Purchase</a:t>
            </a:r>
            <a:r>
              <a:rPr lang="en-US" sz="1200" baseline="0"/>
              <a:t>s</a:t>
            </a:r>
          </a:p>
          <a:p>
            <a:pPr>
              <a:defRPr sz="1200"/>
            </a:pPr>
            <a:r>
              <a:rPr lang="en-US" sz="1200" baseline="0"/>
              <a:t>by PurchaseType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Data!$L$89</c:f>
              <c:strCache>
                <c:ptCount val="1"/>
                <c:pt idx="0">
                  <c:v>Tot. Dollar Amt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79-4A8F-9FDA-BF86EF8E306D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79-4A8F-9FDA-BF86EF8E3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Data!$S$89:$T$89</c:f>
              <c:strCache>
                <c:ptCount val="2"/>
                <c:pt idx="0">
                  <c:v>Library</c:v>
                </c:pt>
                <c:pt idx="1">
                  <c:v>Observatory</c:v>
                </c:pt>
              </c:strCache>
            </c:strRef>
          </c:cat>
          <c:val>
            <c:numRef>
              <c:f>Data!$S$102:$T$102</c:f>
              <c:numCache>
                <c:formatCode>"$"#,##0</c:formatCode>
                <c:ptCount val="2"/>
                <c:pt idx="0">
                  <c:v>330599.64</c:v>
                </c:pt>
                <c:pt idx="1">
                  <c:v>419259.36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79-4A8F-9FDA-BF86EF8E30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53143410721723"/>
          <c:y val="0.52911054941731706"/>
          <c:w val="0.31624395931195298"/>
          <c:h val="0.22982808523780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Scholarship</a:t>
            </a:r>
            <a:r>
              <a:rPr lang="en-US" baseline="0"/>
              <a:t> Applications and Awards by Total Credit Hours Earned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Data!$U$21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Data!$T$22:$T$29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Data!$U$22:$U$29</c:f>
              <c:numCache>
                <c:formatCode>General</c:formatCode>
                <c:ptCount val="8"/>
                <c:pt idx="0">
                  <c:v>25</c:v>
                </c:pt>
                <c:pt idx="1">
                  <c:v>110</c:v>
                </c:pt>
                <c:pt idx="2">
                  <c:v>45</c:v>
                </c:pt>
                <c:pt idx="3">
                  <c:v>40</c:v>
                </c:pt>
                <c:pt idx="4">
                  <c:v>55</c:v>
                </c:pt>
                <c:pt idx="5">
                  <c:v>60</c:v>
                </c:pt>
                <c:pt idx="6">
                  <c:v>85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A-408A-BB1F-70E9733ABFF4}"/>
            </c:ext>
          </c:extLst>
        </c:ser>
        <c:ser>
          <c:idx val="1"/>
          <c:order val="1"/>
          <c:tx>
            <c:strRef>
              <c:f>Data!$V$21</c:f>
              <c:strCache>
                <c:ptCount val="1"/>
                <c:pt idx="0">
                  <c:v>Awarded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Data!$T$22:$T$29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Data!$V$22:$V$29</c:f>
              <c:numCache>
                <c:formatCode>General</c:formatCode>
                <c:ptCount val="8"/>
                <c:pt idx="0">
                  <c:v>15</c:v>
                </c:pt>
                <c:pt idx="1">
                  <c:v>85</c:v>
                </c:pt>
                <c:pt idx="2">
                  <c:v>15</c:v>
                </c:pt>
                <c:pt idx="3">
                  <c:v>35</c:v>
                </c:pt>
                <c:pt idx="4">
                  <c:v>35</c:v>
                </c:pt>
                <c:pt idx="5">
                  <c:v>45</c:v>
                </c:pt>
                <c:pt idx="6">
                  <c:v>45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A-408A-BB1F-70E9733AB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97775"/>
        <c:axId val="1121599855"/>
      </c:barChart>
      <c:lineChart>
        <c:grouping val="standard"/>
        <c:varyColors val="0"/>
        <c:ser>
          <c:idx val="2"/>
          <c:order val="2"/>
          <c:tx>
            <c:strRef>
              <c:f>Data!$W$21</c:f>
              <c:strCache>
                <c:ptCount val="1"/>
                <c:pt idx="0">
                  <c:v>Total Dollars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Data!$T$22:$T$29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Data!$W$22:$W$29</c:f>
              <c:numCache>
                <c:formatCode>_("$"* #,##0_);_("$"* \(#,##0\);_("$"* "-"_);_(@_)</c:formatCode>
                <c:ptCount val="8"/>
                <c:pt idx="0">
                  <c:v>20000</c:v>
                </c:pt>
                <c:pt idx="1">
                  <c:v>35000</c:v>
                </c:pt>
                <c:pt idx="2">
                  <c:v>45000</c:v>
                </c:pt>
                <c:pt idx="3">
                  <c:v>15000</c:v>
                </c:pt>
                <c:pt idx="4">
                  <c:v>65000</c:v>
                </c:pt>
                <c:pt idx="5">
                  <c:v>18814</c:v>
                </c:pt>
                <c:pt idx="6">
                  <c:v>35000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A-408A-BB1F-70E9733AB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623151"/>
        <c:axId val="1121624399"/>
      </c:lineChart>
      <c:catAx>
        <c:axId val="112159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99855"/>
        <c:crosses val="autoZero"/>
        <c:auto val="1"/>
        <c:lblAlgn val="ctr"/>
        <c:lblOffset val="100"/>
        <c:noMultiLvlLbl val="0"/>
      </c:catAx>
      <c:valAx>
        <c:axId val="112159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97775"/>
        <c:crosses val="autoZero"/>
        <c:crossBetween val="between"/>
      </c:valAx>
      <c:valAx>
        <c:axId val="1121624399"/>
        <c:scaling>
          <c:orientation val="minMax"/>
        </c:scaling>
        <c:delete val="0"/>
        <c:axPos val="r"/>
        <c:numFmt formatCode="_(&quot;$&quot;* #,##0_);_(&quot;$&quot;* \(#,##0\);_(&quot;$&quot;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23151"/>
        <c:crosses val="max"/>
        <c:crossBetween val="between"/>
      </c:valAx>
      <c:catAx>
        <c:axId val="1121623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1624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Emergency</a:t>
            </a:r>
            <a:r>
              <a:rPr lang="en-US" baseline="0"/>
              <a:t> Support Applications and Awards by Total Credit Hours Earned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Data!$U$37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Data!$T$38:$T$45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Data!$U$38:$U$45</c:f>
              <c:numCache>
                <c:formatCode>General</c:formatCode>
                <c:ptCount val="8"/>
                <c:pt idx="0">
                  <c:v>10</c:v>
                </c:pt>
                <c:pt idx="1">
                  <c:v>125</c:v>
                </c:pt>
                <c:pt idx="2">
                  <c:v>85</c:v>
                </c:pt>
                <c:pt idx="3">
                  <c:v>60</c:v>
                </c:pt>
                <c:pt idx="4">
                  <c:v>95</c:v>
                </c:pt>
                <c:pt idx="5">
                  <c:v>85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1-4131-9671-5D26A1A9AFD0}"/>
            </c:ext>
          </c:extLst>
        </c:ser>
        <c:ser>
          <c:idx val="1"/>
          <c:order val="1"/>
          <c:tx>
            <c:strRef>
              <c:f>Data!$V$37</c:f>
              <c:strCache>
                <c:ptCount val="1"/>
                <c:pt idx="0">
                  <c:v>Awarded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Data!$T$38:$T$45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Data!$V$38:$V$45</c:f>
              <c:numCache>
                <c:formatCode>General</c:formatCode>
                <c:ptCount val="8"/>
                <c:pt idx="0">
                  <c:v>8</c:v>
                </c:pt>
                <c:pt idx="1">
                  <c:v>111</c:v>
                </c:pt>
                <c:pt idx="2">
                  <c:v>75</c:v>
                </c:pt>
                <c:pt idx="3">
                  <c:v>58</c:v>
                </c:pt>
                <c:pt idx="4">
                  <c:v>72</c:v>
                </c:pt>
                <c:pt idx="5">
                  <c:v>75</c:v>
                </c:pt>
                <c:pt idx="6">
                  <c:v>58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1-4131-9671-5D26A1A9A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616079"/>
        <c:axId val="1121620655"/>
      </c:barChart>
      <c:lineChart>
        <c:grouping val="standard"/>
        <c:varyColors val="0"/>
        <c:ser>
          <c:idx val="2"/>
          <c:order val="2"/>
          <c:tx>
            <c:strRef>
              <c:f>Data!$W$37</c:f>
              <c:strCache>
                <c:ptCount val="1"/>
                <c:pt idx="0">
                  <c:v>Total Dollars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Data!$T$38:$T$45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Data!$W$38:$W$45</c:f>
              <c:numCache>
                <c:formatCode>_("$"* #,##0_);_("$"* \(#,##0\);_("$"* "-"_);_(@_)</c:formatCode>
                <c:ptCount val="8"/>
                <c:pt idx="0">
                  <c:v>2500</c:v>
                </c:pt>
                <c:pt idx="1">
                  <c:v>21500</c:v>
                </c:pt>
                <c:pt idx="2">
                  <c:v>10500</c:v>
                </c:pt>
                <c:pt idx="3">
                  <c:v>3500</c:v>
                </c:pt>
                <c:pt idx="4">
                  <c:v>4827</c:v>
                </c:pt>
                <c:pt idx="5">
                  <c:v>6600</c:v>
                </c:pt>
                <c:pt idx="6">
                  <c:v>6200</c:v>
                </c:pt>
                <c:pt idx="7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1-4131-9671-5D26A1A9A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29183"/>
        <c:axId val="824837087"/>
      </c:lineChart>
      <c:catAx>
        <c:axId val="112161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20655"/>
        <c:crosses val="autoZero"/>
        <c:auto val="1"/>
        <c:lblAlgn val="ctr"/>
        <c:lblOffset val="100"/>
        <c:noMultiLvlLbl val="0"/>
      </c:catAx>
      <c:valAx>
        <c:axId val="112162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16079"/>
        <c:crosses val="autoZero"/>
        <c:crossBetween val="between"/>
      </c:valAx>
      <c:valAx>
        <c:axId val="824837087"/>
        <c:scaling>
          <c:orientation val="minMax"/>
          <c:max val="75000"/>
        </c:scaling>
        <c:delete val="0"/>
        <c:axPos val="r"/>
        <c:numFmt formatCode="_(&quot;$&quot;* #,##0_);_(&quot;$&quot;* \(#,##0\);_(&quot;$&quot;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829183"/>
        <c:crosses val="max"/>
        <c:crossBetween val="between"/>
      </c:valAx>
      <c:catAx>
        <c:axId val="824829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8370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 Support Received by Total Credit</a:t>
            </a:r>
            <a:r>
              <a:rPr lang="en-US" baseline="0"/>
              <a:t> Hours Earned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Data!$AK$54</c:f>
              <c:strCache>
                <c:ptCount val="1"/>
                <c:pt idx="0">
                  <c:v>Academic Event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Data!$AE$55:$AE$62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Data!$AK$55:$AK$62</c:f>
              <c:numCache>
                <c:formatCode>_("$"* #,##0.00_);_("$"* \(#,##0.00\);_("$"* "-"??_);_(@_)</c:formatCode>
                <c:ptCount val="8"/>
                <c:pt idx="0">
                  <c:v>160</c:v>
                </c:pt>
                <c:pt idx="1">
                  <c:v>1264</c:v>
                </c:pt>
                <c:pt idx="2">
                  <c:v>2600</c:v>
                </c:pt>
                <c:pt idx="3">
                  <c:v>2850</c:v>
                </c:pt>
                <c:pt idx="4">
                  <c:v>3450</c:v>
                </c:pt>
                <c:pt idx="5">
                  <c:v>3550</c:v>
                </c:pt>
                <c:pt idx="6">
                  <c:v>2150</c:v>
                </c:pt>
                <c:pt idx="7">
                  <c:v>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1-4D67-BEA9-0F9380C1B32B}"/>
            </c:ext>
          </c:extLst>
        </c:ser>
        <c:ser>
          <c:idx val="1"/>
          <c:order val="1"/>
          <c:tx>
            <c:strRef>
              <c:f>Data!$AL$54</c:f>
              <c:strCache>
                <c:ptCount val="1"/>
                <c:pt idx="0">
                  <c:v>Classroom/Lab Supply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Data!$AE$55:$AE$62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Data!$AL$55:$AL$62</c:f>
              <c:numCache>
                <c:formatCode>_("$"* #,##0.00_);_("$"* \(#,##0.00\);_("$"* "-"??_);_(@_)</c:formatCode>
                <c:ptCount val="8"/>
                <c:pt idx="0">
                  <c:v>1500</c:v>
                </c:pt>
                <c:pt idx="1">
                  <c:v>1650</c:v>
                </c:pt>
                <c:pt idx="2">
                  <c:v>1947</c:v>
                </c:pt>
                <c:pt idx="3">
                  <c:v>2300</c:v>
                </c:pt>
                <c:pt idx="4">
                  <c:v>1800</c:v>
                </c:pt>
                <c:pt idx="5">
                  <c:v>3500</c:v>
                </c:pt>
                <c:pt idx="6">
                  <c:v>900</c:v>
                </c:pt>
                <c:pt idx="7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1-4D67-BEA9-0F9380C1B32B}"/>
            </c:ext>
          </c:extLst>
        </c:ser>
        <c:ser>
          <c:idx val="2"/>
          <c:order val="2"/>
          <c:tx>
            <c:strRef>
              <c:f>Data!$AM$54</c:f>
              <c:strCache>
                <c:ptCount val="1"/>
                <c:pt idx="0">
                  <c:v>Extracurricular Event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Data!$AE$55:$AE$62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Data!$AM$55:$AM$62</c:f>
              <c:numCache>
                <c:formatCode>_("$"* #,##0.00_);_("$"* \(#,##0.00\);_("$"* "-"??_);_(@_)</c:formatCode>
                <c:ptCount val="8"/>
                <c:pt idx="0">
                  <c:v>1600</c:v>
                </c:pt>
                <c:pt idx="1">
                  <c:v>2300</c:v>
                </c:pt>
                <c:pt idx="2">
                  <c:v>2400</c:v>
                </c:pt>
                <c:pt idx="3">
                  <c:v>746</c:v>
                </c:pt>
                <c:pt idx="4">
                  <c:v>500</c:v>
                </c:pt>
                <c:pt idx="5">
                  <c:v>1800</c:v>
                </c:pt>
                <c:pt idx="6">
                  <c:v>1350</c:v>
                </c:pt>
                <c:pt idx="7">
                  <c:v>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1-4D67-BEA9-0F9380C1B32B}"/>
            </c:ext>
          </c:extLst>
        </c:ser>
        <c:ser>
          <c:idx val="3"/>
          <c:order val="3"/>
          <c:tx>
            <c:strRef>
              <c:f>Data!$AN$54</c:f>
              <c:strCache>
                <c:ptCount val="1"/>
                <c:pt idx="0">
                  <c:v>Extracurricular Supply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Data!$AE$55:$AE$62</c:f>
              <c:strCache>
                <c:ptCount val="8"/>
                <c:pt idx="0">
                  <c:v>Pre-Enrollment</c:v>
                </c:pt>
                <c:pt idx="1">
                  <c:v>Enrollment - 15 credit hours</c:v>
                </c:pt>
                <c:pt idx="2">
                  <c:v>16 - 30</c:v>
                </c:pt>
                <c:pt idx="3">
                  <c:v>31-45</c:v>
                </c:pt>
                <c:pt idx="4">
                  <c:v>46 - 60</c:v>
                </c:pt>
                <c:pt idx="5">
                  <c:v>61 - 75</c:v>
                </c:pt>
                <c:pt idx="6">
                  <c:v>76-90</c:v>
                </c:pt>
                <c:pt idx="7">
                  <c:v>More than 90</c:v>
                </c:pt>
              </c:strCache>
            </c:strRef>
          </c:cat>
          <c:val>
            <c:numRef>
              <c:f>Data!$AN$55:$AN$62</c:f>
              <c:numCache>
                <c:formatCode>_("$"* #,##0.00_);_("$"* \(#,##0.00\);_("$"* "-"??_);_(@_)</c:formatCode>
                <c:ptCount val="8"/>
                <c:pt idx="0">
                  <c:v>845</c:v>
                </c:pt>
                <c:pt idx="1">
                  <c:v>525</c:v>
                </c:pt>
                <c:pt idx="2">
                  <c:v>185</c:v>
                </c:pt>
                <c:pt idx="3">
                  <c:v>4200</c:v>
                </c:pt>
                <c:pt idx="4">
                  <c:v>1955</c:v>
                </c:pt>
                <c:pt idx="5">
                  <c:v>1941</c:v>
                </c:pt>
                <c:pt idx="6">
                  <c:v>2400</c:v>
                </c:pt>
                <c:pt idx="7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1-4D67-BEA9-0F9380C1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606095"/>
        <c:axId val="1121612335"/>
      </c:barChart>
      <c:catAx>
        <c:axId val="112160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12335"/>
        <c:crosses val="autoZero"/>
        <c:auto val="1"/>
        <c:lblAlgn val="ctr"/>
        <c:lblOffset val="100"/>
        <c:noMultiLvlLbl val="0"/>
      </c:catAx>
      <c:valAx>
        <c:axId val="112161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0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No.</a:t>
            </a:r>
            <a:r>
              <a:rPr lang="en-US" baseline="0"/>
              <a:t> of Students Impacted by Direct Support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Data!$D$4</c:f>
              <c:strCache>
                <c:ptCount val="1"/>
                <c:pt idx="0">
                  <c:v>Direct by Month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Data!$D$5:$D$16</c:f>
              <c:numCache>
                <c:formatCode>General</c:formatCode>
                <c:ptCount val="12"/>
                <c:pt idx="0">
                  <c:v>105</c:v>
                </c:pt>
                <c:pt idx="1">
                  <c:v>220</c:v>
                </c:pt>
                <c:pt idx="2">
                  <c:v>85</c:v>
                </c:pt>
                <c:pt idx="3">
                  <c:v>305</c:v>
                </c:pt>
                <c:pt idx="4">
                  <c:v>115</c:v>
                </c:pt>
                <c:pt idx="5">
                  <c:v>65</c:v>
                </c:pt>
                <c:pt idx="6">
                  <c:v>85</c:v>
                </c:pt>
                <c:pt idx="7">
                  <c:v>304</c:v>
                </c:pt>
                <c:pt idx="8">
                  <c:v>45</c:v>
                </c:pt>
                <c:pt idx="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2-4AAA-8213-866CD116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0495"/>
        <c:axId val="437366735"/>
      </c:barChart>
      <c:lineChart>
        <c:grouping val="standard"/>
        <c:varyColors val="0"/>
        <c:ser>
          <c:idx val="2"/>
          <c:order val="1"/>
          <c:tx>
            <c:strRef>
              <c:f>Data!$E$4</c:f>
              <c:strCache>
                <c:ptCount val="1"/>
                <c:pt idx="0">
                  <c:v>Direct YTD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Data!$E$5:$E$16</c:f>
              <c:numCache>
                <c:formatCode>General</c:formatCode>
                <c:ptCount val="12"/>
                <c:pt idx="0">
                  <c:v>105</c:v>
                </c:pt>
                <c:pt idx="1">
                  <c:v>325</c:v>
                </c:pt>
                <c:pt idx="2">
                  <c:v>410</c:v>
                </c:pt>
                <c:pt idx="3">
                  <c:v>715</c:v>
                </c:pt>
                <c:pt idx="4">
                  <c:v>830</c:v>
                </c:pt>
                <c:pt idx="5">
                  <c:v>895</c:v>
                </c:pt>
                <c:pt idx="6">
                  <c:v>980</c:v>
                </c:pt>
                <c:pt idx="7">
                  <c:v>1284</c:v>
                </c:pt>
                <c:pt idx="8">
                  <c:v>1329</c:v>
                </c:pt>
                <c:pt idx="9">
                  <c:v>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2-4AAA-8213-866CD116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60495"/>
        <c:axId val="437366735"/>
      </c:lineChart>
      <c:catAx>
        <c:axId val="43736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66735"/>
        <c:crosses val="autoZero"/>
        <c:auto val="1"/>
        <c:lblAlgn val="ctr"/>
        <c:lblOffset val="100"/>
        <c:noMultiLvlLbl val="0"/>
      </c:catAx>
      <c:valAx>
        <c:axId val="437366735"/>
        <c:scaling>
          <c:orientation val="minMax"/>
          <c:max val="7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60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No. of Student Impacted by Indirect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Data!$F$4</c:f>
              <c:strCache>
                <c:ptCount val="1"/>
                <c:pt idx="0">
                  <c:v>Indirect by Month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Data!$F$5:$F$16</c:f>
              <c:numCache>
                <c:formatCode>General</c:formatCode>
                <c:ptCount val="12"/>
                <c:pt idx="0">
                  <c:v>175</c:v>
                </c:pt>
                <c:pt idx="1">
                  <c:v>425</c:v>
                </c:pt>
                <c:pt idx="2">
                  <c:v>382</c:v>
                </c:pt>
                <c:pt idx="3">
                  <c:v>374</c:v>
                </c:pt>
                <c:pt idx="4">
                  <c:v>346</c:v>
                </c:pt>
                <c:pt idx="5">
                  <c:v>700</c:v>
                </c:pt>
                <c:pt idx="6">
                  <c:v>341</c:v>
                </c:pt>
                <c:pt idx="7">
                  <c:v>481</c:v>
                </c:pt>
                <c:pt idx="8">
                  <c:v>234</c:v>
                </c:pt>
                <c:pt idx="9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6C-4494-A0EF-8677C1E8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67567"/>
        <c:axId val="437374639"/>
      </c:barChart>
      <c:lineChart>
        <c:grouping val="standard"/>
        <c:varyColors val="0"/>
        <c:ser>
          <c:idx val="4"/>
          <c:order val="1"/>
          <c:tx>
            <c:strRef>
              <c:f>Data!$G$4</c:f>
              <c:strCache>
                <c:ptCount val="1"/>
                <c:pt idx="0">
                  <c:v>Indirect YTD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Data!$G$5:$G$16</c:f>
              <c:numCache>
                <c:formatCode>General</c:formatCode>
                <c:ptCount val="12"/>
                <c:pt idx="0">
                  <c:v>175</c:v>
                </c:pt>
                <c:pt idx="1">
                  <c:v>600</c:v>
                </c:pt>
                <c:pt idx="2">
                  <c:v>982</c:v>
                </c:pt>
                <c:pt idx="3">
                  <c:v>1356</c:v>
                </c:pt>
                <c:pt idx="4">
                  <c:v>1702</c:v>
                </c:pt>
                <c:pt idx="5">
                  <c:v>2402</c:v>
                </c:pt>
                <c:pt idx="6">
                  <c:v>2743</c:v>
                </c:pt>
                <c:pt idx="7">
                  <c:v>3224</c:v>
                </c:pt>
                <c:pt idx="8">
                  <c:v>3458</c:v>
                </c:pt>
                <c:pt idx="9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C-4494-A0EF-8677C1E8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67567"/>
        <c:axId val="437374639"/>
      </c:lineChart>
      <c:catAx>
        <c:axId val="43736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74639"/>
        <c:crosses val="autoZero"/>
        <c:auto val="1"/>
        <c:lblAlgn val="ctr"/>
        <c:lblOffset val="100"/>
        <c:noMultiLvlLbl val="0"/>
      </c:catAx>
      <c:valAx>
        <c:axId val="437374639"/>
        <c:scaling>
          <c:orientation val="minMax"/>
          <c:max val="7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36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Dollars</a:t>
            </a:r>
            <a:r>
              <a:rPr lang="en-US" sz="1200" b="0" baseline="0"/>
              <a:t> Awarded</a:t>
            </a:r>
            <a:r>
              <a:rPr lang="en-US" sz="1200" b="0"/>
              <a:t> by Type</a:t>
            </a:r>
          </a:p>
        </c:rich>
      </c:tx>
      <c:layout>
        <c:manualLayout>
          <c:xMode val="edge"/>
          <c:yMode val="edge"/>
          <c:x val="0.22356567469542099"/>
          <c:y val="0.100358422939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3-4BBC-B2E5-AFAB575536D6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3-4BBC-B2E5-AFAB575536D6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3-4BBC-B2E5-AFAB575536D6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3-4BBC-B2E5-AFAB575536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Data!$Y$55:$AB$55</c:f>
              <c:strCache>
                <c:ptCount val="4"/>
                <c:pt idx="0">
                  <c:v>Academic Event</c:v>
                </c:pt>
                <c:pt idx="1">
                  <c:v>Classroom/Lab Supply</c:v>
                </c:pt>
                <c:pt idx="2">
                  <c:v>Extracurricular Event</c:v>
                </c:pt>
                <c:pt idx="3">
                  <c:v>Extracurricular Supply</c:v>
                </c:pt>
              </c:strCache>
            </c:strRef>
          </c:cat>
          <c:val>
            <c:numRef>
              <c:f>Data!$Y$68:$AB$68</c:f>
              <c:numCache>
                <c:formatCode>_("$"* #,##0_);_("$"* \(#,##0\);_("$"* "-"_);_(@_)</c:formatCode>
                <c:ptCount val="4"/>
                <c:pt idx="0">
                  <c:v>22873.85</c:v>
                </c:pt>
                <c:pt idx="1">
                  <c:v>16096.7</c:v>
                </c:pt>
                <c:pt idx="2">
                  <c:v>13145.85</c:v>
                </c:pt>
                <c:pt idx="3">
                  <c:v>13450.6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3-4BBC-B2E5-AFAB57553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46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No. of Students Impacted by Support Type</a:t>
            </a:r>
          </a:p>
        </c:rich>
      </c:tx>
      <c:layout>
        <c:manualLayout>
          <c:xMode val="edge"/>
          <c:yMode val="edge"/>
          <c:x val="0.11123348867353867"/>
          <c:y val="8.0673780693845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Data!$I$55</c:f>
              <c:strCache>
                <c:ptCount val="1"/>
                <c:pt idx="0">
                  <c:v>No. Impacted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32-4C47-B086-B7FA7FA014C9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32-4C47-B086-B7FA7FA014C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32-4C47-B086-B7FA7FA014C9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32-4C47-B086-B7FA7FA014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Data!$Q$55:$T$55</c:f>
              <c:strCache>
                <c:ptCount val="4"/>
                <c:pt idx="0">
                  <c:v>Academic Event</c:v>
                </c:pt>
                <c:pt idx="1">
                  <c:v>Classroom/Lab Supply</c:v>
                </c:pt>
                <c:pt idx="2">
                  <c:v>Extracurricular Event</c:v>
                </c:pt>
                <c:pt idx="3">
                  <c:v>Extracurricular Supply</c:v>
                </c:pt>
              </c:strCache>
            </c:strRef>
          </c:cat>
          <c:val>
            <c:numRef>
              <c:f>Data!$Q$68:$T$68</c:f>
              <c:numCache>
                <c:formatCode>0</c:formatCode>
                <c:ptCount val="4"/>
                <c:pt idx="0">
                  <c:v>148.80000000000001</c:v>
                </c:pt>
                <c:pt idx="1">
                  <c:v>148.80000000000001</c:v>
                </c:pt>
                <c:pt idx="2">
                  <c:v>223.2</c:v>
                </c:pt>
                <c:pt idx="3">
                  <c:v>223.2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2-4C47-B086-B7FA7FA014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No. of</a:t>
            </a:r>
            <a:r>
              <a:rPr lang="en-US" sz="1200" baseline="0"/>
              <a:t> Students Impacted </a:t>
            </a:r>
          </a:p>
          <a:p>
            <a:pPr>
              <a:defRPr sz="1200"/>
            </a:pPr>
            <a:r>
              <a:rPr lang="en-US" sz="1200" baseline="0"/>
              <a:t>by Aid Type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5-424B-9A5C-CA8353A777A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5-424B-9A5C-CA8353A777A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5-424B-9A5C-CA8353A77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Data!$P$38:$R$38</c:f>
              <c:strCache>
                <c:ptCount val="3"/>
                <c:pt idx="0">
                  <c:v>ABE Food Pantry</c:v>
                </c:pt>
                <c:pt idx="1">
                  <c:v>Food Pantry</c:v>
                </c:pt>
                <c:pt idx="2">
                  <c:v>Other</c:v>
                </c:pt>
              </c:strCache>
            </c:strRef>
          </c:cat>
          <c:val>
            <c:numRef>
              <c:f>Data!$P$51:$R$51</c:f>
              <c:numCache>
                <c:formatCode>0</c:formatCode>
                <c:ptCount val="3"/>
                <c:pt idx="0">
                  <c:v>223.2</c:v>
                </c:pt>
                <c:pt idx="1">
                  <c:v>133.91999999999999</c:v>
                </c:pt>
                <c:pt idx="2">
                  <c:v>89.28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85-424B-9A5C-CA8353A77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Students</a:t>
            </a:r>
            <a:r>
              <a:rPr lang="en-US" sz="1200" baseline="0"/>
              <a:t> Impacted by Month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Data!$I$38</c:f>
              <c:strCache>
                <c:ptCount val="1"/>
                <c:pt idx="0">
                  <c:v>No. Impacted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Data!$B$39:$B$50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Data!$I$39:$I$50</c:f>
              <c:numCache>
                <c:formatCode>0</c:formatCode>
                <c:ptCount val="12"/>
                <c:pt idx="0">
                  <c:v>31.5</c:v>
                </c:pt>
                <c:pt idx="1">
                  <c:v>66</c:v>
                </c:pt>
                <c:pt idx="2">
                  <c:v>25.5</c:v>
                </c:pt>
                <c:pt idx="3">
                  <c:v>91.5</c:v>
                </c:pt>
                <c:pt idx="4">
                  <c:v>34.5</c:v>
                </c:pt>
                <c:pt idx="5">
                  <c:v>19.5</c:v>
                </c:pt>
                <c:pt idx="6">
                  <c:v>25.5</c:v>
                </c:pt>
                <c:pt idx="7">
                  <c:v>91.2</c:v>
                </c:pt>
                <c:pt idx="8">
                  <c:v>13.5</c:v>
                </c:pt>
                <c:pt idx="9">
                  <c:v>47.699999999999996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F-4A5B-992D-55CB7935E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237120"/>
        <c:axId val="525240032"/>
      </c:barChart>
      <c:catAx>
        <c:axId val="5252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40032"/>
        <c:crosses val="autoZero"/>
        <c:auto val="1"/>
        <c:lblAlgn val="ctr"/>
        <c:lblOffset val="100"/>
        <c:noMultiLvlLbl val="0"/>
      </c:catAx>
      <c:valAx>
        <c:axId val="52524003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Applications and Awards </a:t>
            </a:r>
            <a:r>
              <a:rPr lang="en-US" baseline="0"/>
              <a:t>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Data!$C$21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Data!$B$22:$B$33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Data!$C$22:$C$33</c:f>
              <c:numCache>
                <c:formatCode>0</c:formatCode>
                <c:ptCount val="12"/>
                <c:pt idx="0">
                  <c:v>45.609756097560975</c:v>
                </c:pt>
                <c:pt idx="1">
                  <c:v>61.142857142857139</c:v>
                </c:pt>
                <c:pt idx="2">
                  <c:v>38</c:v>
                </c:pt>
                <c:pt idx="3">
                  <c:v>75.304347826086953</c:v>
                </c:pt>
                <c:pt idx="4">
                  <c:v>38.38095238095238</c:v>
                </c:pt>
                <c:pt idx="5">
                  <c:v>32.853658536585371</c:v>
                </c:pt>
                <c:pt idx="6">
                  <c:v>33.368421052631575</c:v>
                </c:pt>
                <c:pt idx="7">
                  <c:v>78.680851063829792</c:v>
                </c:pt>
                <c:pt idx="8">
                  <c:v>16.975609756097562</c:v>
                </c:pt>
                <c:pt idx="9">
                  <c:v>54.764705882352942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6-46F6-8893-6DBE12EC7F27}"/>
            </c:ext>
          </c:extLst>
        </c:ser>
        <c:ser>
          <c:idx val="1"/>
          <c:order val="1"/>
          <c:tx>
            <c:strRef>
              <c:f>Data!$I$21</c:f>
              <c:strCache>
                <c:ptCount val="1"/>
                <c:pt idx="0">
                  <c:v>No. Awarded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Data!$B$22:$B$33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Data!$I$22:$I$33</c:f>
              <c:numCache>
                <c:formatCode>0</c:formatCode>
                <c:ptCount val="12"/>
                <c:pt idx="0">
                  <c:v>21</c:v>
                </c:pt>
                <c:pt idx="1">
                  <c:v>44</c:v>
                </c:pt>
                <c:pt idx="2">
                  <c:v>17</c:v>
                </c:pt>
                <c:pt idx="3">
                  <c:v>61</c:v>
                </c:pt>
                <c:pt idx="4">
                  <c:v>23</c:v>
                </c:pt>
                <c:pt idx="5">
                  <c:v>13</c:v>
                </c:pt>
                <c:pt idx="6">
                  <c:v>17</c:v>
                </c:pt>
                <c:pt idx="7">
                  <c:v>60.800000000000004</c:v>
                </c:pt>
                <c:pt idx="8">
                  <c:v>9</c:v>
                </c:pt>
                <c:pt idx="9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6-46F6-8893-6DBE12EC7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392880"/>
        <c:axId val="578899920"/>
      </c:areaChart>
      <c:catAx>
        <c:axId val="35439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99920"/>
        <c:crosses val="autoZero"/>
        <c:auto val="1"/>
        <c:lblAlgn val="ctr"/>
        <c:lblOffset val="100"/>
        <c:noMultiLvlLbl val="0"/>
      </c:catAx>
      <c:valAx>
        <c:axId val="57889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392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No. of Students Impacted </a:t>
            </a:r>
          </a:p>
          <a:p>
            <a:pPr>
              <a:defRPr sz="1200" b="0"/>
            </a:pPr>
            <a:r>
              <a:rPr lang="en-US" sz="1200" b="0"/>
              <a:t>by Purchase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Data!$I$72</c:f>
              <c:strCache>
                <c:ptCount val="1"/>
                <c:pt idx="0">
                  <c:v>No. Impacted</c:v>
                </c:pt>
              </c:strCache>
            </c:strRef>
          </c:tx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C-457E-8AE6-44DB9B8A78E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2C-457E-8AE6-44DB9B8A78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2C-457E-8AE6-44DB9B8A7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Data!$P$72:$R$72</c:f>
              <c:strCache>
                <c:ptCount val="3"/>
                <c:pt idx="0">
                  <c:v>Science Lab</c:v>
                </c:pt>
                <c:pt idx="1">
                  <c:v>Health Lab</c:v>
                </c:pt>
                <c:pt idx="2">
                  <c:v>Photo Lab</c:v>
                </c:pt>
              </c:strCache>
            </c:strRef>
          </c:cat>
          <c:val>
            <c:numRef>
              <c:f>Data!$P$85:$R$85</c:f>
              <c:numCache>
                <c:formatCode>#,##0</c:formatCode>
                <c:ptCount val="3"/>
                <c:pt idx="0">
                  <c:v>1296.0000000000002</c:v>
                </c:pt>
                <c:pt idx="1">
                  <c:v>243</c:v>
                </c:pt>
                <c:pt idx="2">
                  <c:v>81.000000000000014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2C-457E-8AE6-44DB9B8A78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55231883568214"/>
          <c:y val="0.47464978439608924"/>
          <c:w val="0.20832178702984017"/>
          <c:h val="0.3447421278567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>
      <cx:tx>
        <cx:txData>
          <cx:v>Application Funnel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/>
          </a:pPr>
          <a:r>
            <a:rPr 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Application Funnel</a:t>
          </a:r>
        </a:p>
      </cx:txPr>
    </cx:title>
    <cx:plotArea>
      <cx:plotAreaRegion>
        <cx:series layoutId="funnel" uniqueId="{85F79866-9B23-4A09-BBB7-0D5B1D219C8A}">
          <cx:spPr>
            <a:solidFill>
              <a:schemeClr val="bg1">
                <a:lumMod val="85000"/>
              </a:schemeClr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microsoft.com/office/2014/relationships/chartEx" Target="../charts/chartEx1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231961</xdr:colOff>
      <xdr:row>25</xdr:row>
      <xdr:rowOff>19049</xdr:rowOff>
    </xdr:from>
    <xdr:to>
      <xdr:col>10</xdr:col>
      <xdr:colOff>435125</xdr:colOff>
      <xdr:row>64</xdr:row>
      <xdr:rowOff>22411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480D6CAD-0957-42D0-A0CB-E90A59EE7C2F}"/>
            </a:ext>
          </a:extLst>
        </xdr:cNvPr>
        <xdr:cNvSpPr/>
      </xdr:nvSpPr>
      <xdr:spPr>
        <a:xfrm>
          <a:off x="231961" y="4501402"/>
          <a:ext cx="6254340" cy="699583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448236</xdr:colOff>
      <xdr:row>25</xdr:row>
      <xdr:rowOff>22859</xdr:rowOff>
    </xdr:from>
    <xdr:to>
      <xdr:col>20</xdr:col>
      <xdr:colOff>342901</xdr:colOff>
      <xdr:row>64</xdr:row>
      <xdr:rowOff>18601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B5E0E244-02CE-4FE2-7F45-16EDE03E6C2A}"/>
            </a:ext>
          </a:extLst>
        </xdr:cNvPr>
        <xdr:cNvSpPr/>
      </xdr:nvSpPr>
      <xdr:spPr>
        <a:xfrm>
          <a:off x="6499412" y="4505212"/>
          <a:ext cx="5945842" cy="698821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207645</xdr:colOff>
      <xdr:row>3</xdr:row>
      <xdr:rowOff>27904</xdr:rowOff>
    </xdr:from>
    <xdr:to>
      <xdr:col>20</xdr:col>
      <xdr:colOff>342900</xdr:colOff>
      <xdr:row>25</xdr:row>
      <xdr:rowOff>20956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19029B34-7D23-74C9-73D0-37262ECE2012}"/>
            </a:ext>
          </a:extLst>
        </xdr:cNvPr>
        <xdr:cNvSpPr/>
      </xdr:nvSpPr>
      <xdr:spPr>
        <a:xfrm>
          <a:off x="207645" y="565786"/>
          <a:ext cx="12237608" cy="393752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358140</xdr:colOff>
      <xdr:row>30</xdr:row>
      <xdr:rowOff>59055</xdr:rowOff>
    </xdr:from>
    <xdr:to>
      <xdr:col>5</xdr:col>
      <xdr:colOff>135255</xdr:colOff>
      <xdr:row>38</xdr:row>
      <xdr:rowOff>97155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6984C9-C1ED-F67A-210E-4F5183E49BB1}"/>
            </a:ext>
          </a:extLst>
        </xdr:cNvPr>
        <xdr:cNvSpPr txBox="1"/>
      </xdr:nvSpPr>
      <xdr:spPr>
        <a:xfrm>
          <a:off x="967740" y="4402455"/>
          <a:ext cx="2215515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YTD</a:t>
          </a:r>
          <a:endParaRPr lang="en-US" sz="1100" b="1"/>
        </a:p>
      </xdr:txBody>
    </xdr:sp>
    <xdr:clientData/>
  </xdr:twoCellAnchor>
  <xdr:twoCellAnchor>
    <xdr:from>
      <xdr:col>2</xdr:col>
      <xdr:colOff>20955</xdr:colOff>
      <xdr:row>31</xdr:row>
      <xdr:rowOff>169545</xdr:rowOff>
    </xdr:from>
    <xdr:to>
      <xdr:col>4</xdr:col>
      <xdr:colOff>363855</xdr:colOff>
      <xdr:row>36</xdr:row>
      <xdr:rowOff>64770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C9C614-AC59-4888-BFDD-C9E03E353CA6}"/>
            </a:ext>
          </a:extLst>
        </xdr:cNvPr>
        <xdr:cNvSpPr txBox="1"/>
      </xdr:nvSpPr>
      <xdr:spPr>
        <a:xfrm>
          <a:off x="1240155" y="4693920"/>
          <a:ext cx="15621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chemeClr val="accent5">
                  <a:lumMod val="75000"/>
                </a:schemeClr>
              </a:solidFill>
            </a:rPr>
            <a:t>1,488</a:t>
          </a:r>
        </a:p>
      </xdr:txBody>
    </xdr:sp>
    <xdr:clientData/>
  </xdr:twoCellAnchor>
  <xdr:twoCellAnchor>
    <xdr:from>
      <xdr:col>2</xdr:col>
      <xdr:colOff>173355</xdr:colOff>
      <xdr:row>36</xdr:row>
      <xdr:rowOff>97155</xdr:rowOff>
    </xdr:from>
    <xdr:to>
      <xdr:col>4</xdr:col>
      <xdr:colOff>554355</xdr:colOff>
      <xdr:row>37</xdr:row>
      <xdr:rowOff>177165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4D2D43-B436-0250-AF4E-39830D993292}"/>
            </a:ext>
          </a:extLst>
        </xdr:cNvPr>
        <xdr:cNvSpPr txBox="1"/>
      </xdr:nvSpPr>
      <xdr:spPr>
        <a:xfrm>
          <a:off x="1392555" y="5526405"/>
          <a:ext cx="1600200" cy="260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3% Same Time Last Year</a:t>
          </a:r>
        </a:p>
      </xdr:txBody>
    </xdr:sp>
    <xdr:clientData/>
  </xdr:twoCellAnchor>
  <xdr:twoCellAnchor>
    <xdr:from>
      <xdr:col>5</xdr:col>
      <xdr:colOff>554355</xdr:colOff>
      <xdr:row>30</xdr:row>
      <xdr:rowOff>59055</xdr:rowOff>
    </xdr:from>
    <xdr:to>
      <xdr:col>9</xdr:col>
      <xdr:colOff>321945</xdr:colOff>
      <xdr:row>38</xdr:row>
      <xdr:rowOff>72390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2B9BFE9-448E-4146-AF4E-7B6887141595}"/>
            </a:ext>
          </a:extLst>
        </xdr:cNvPr>
        <xdr:cNvSpPr txBox="1"/>
      </xdr:nvSpPr>
      <xdr:spPr>
        <a:xfrm>
          <a:off x="3602355" y="4402455"/>
          <a:ext cx="2205990" cy="1461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MTD</a:t>
          </a:r>
          <a:endParaRPr lang="en-US" sz="1100" b="1"/>
        </a:p>
      </xdr:txBody>
    </xdr:sp>
    <xdr:clientData/>
  </xdr:twoCellAnchor>
  <xdr:twoCellAnchor>
    <xdr:from>
      <xdr:col>6</xdr:col>
      <xdr:colOff>535305</xdr:colOff>
      <xdr:row>31</xdr:row>
      <xdr:rowOff>131445</xdr:rowOff>
    </xdr:from>
    <xdr:to>
      <xdr:col>8</xdr:col>
      <xdr:colOff>440055</xdr:colOff>
      <xdr:row>36</xdr:row>
      <xdr:rowOff>59055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CF6738C-58B0-4D01-A996-995FB88D6D9C}"/>
            </a:ext>
          </a:extLst>
        </xdr:cNvPr>
        <xdr:cNvSpPr txBox="1"/>
      </xdr:nvSpPr>
      <xdr:spPr>
        <a:xfrm>
          <a:off x="4192905" y="4655820"/>
          <a:ext cx="1123950" cy="832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chemeClr val="accent5">
                  <a:lumMod val="75000"/>
                </a:schemeClr>
              </a:solidFill>
            </a:rPr>
            <a:t>159</a:t>
          </a:r>
        </a:p>
      </xdr:txBody>
    </xdr:sp>
    <xdr:clientData/>
  </xdr:twoCellAnchor>
  <xdr:twoCellAnchor>
    <xdr:from>
      <xdr:col>6</xdr:col>
      <xdr:colOff>382905</xdr:colOff>
      <xdr:row>36</xdr:row>
      <xdr:rowOff>114300</xdr:rowOff>
    </xdr:from>
    <xdr:to>
      <xdr:col>9</xdr:col>
      <xdr:colOff>171450</xdr:colOff>
      <xdr:row>38</xdr:row>
      <xdr:rowOff>5715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213249-245F-4CB6-8FE9-A551D93F3E89}"/>
            </a:ext>
          </a:extLst>
        </xdr:cNvPr>
        <xdr:cNvSpPr txBox="1"/>
      </xdr:nvSpPr>
      <xdr:spPr>
        <a:xfrm>
          <a:off x="4040505" y="5543550"/>
          <a:ext cx="1617345" cy="253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0</xdr:col>
      <xdr:colOff>549088</xdr:colOff>
      <xdr:row>25</xdr:row>
      <xdr:rowOff>139962</xdr:rowOff>
    </xdr:from>
    <xdr:to>
      <xdr:col>6</xdr:col>
      <xdr:colOff>336176</xdr:colOff>
      <xdr:row>30</xdr:row>
      <xdr:rowOff>10966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6EA904F-1189-1F43-4D93-BD781CDCA23A}"/>
            </a:ext>
          </a:extLst>
        </xdr:cNvPr>
        <xdr:cNvSpPr txBox="1"/>
      </xdr:nvSpPr>
      <xdr:spPr>
        <a:xfrm>
          <a:off x="549088" y="3546550"/>
          <a:ext cx="3417794" cy="76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/>
            <a:t>DIRECT ONLY</a:t>
          </a:r>
          <a:r>
            <a:rPr lang="en-US" sz="1600" baseline="0"/>
            <a:t> OR </a:t>
          </a:r>
        </a:p>
        <a:p>
          <a:pPr algn="ctr"/>
          <a:r>
            <a:rPr lang="en-US" sz="1600" baseline="0"/>
            <a:t>DIRECT +  ASSET/CAPITAL</a:t>
          </a:r>
          <a:endParaRPr lang="en-US" sz="1600"/>
        </a:p>
      </xdr:txBody>
    </xdr:sp>
    <xdr:clientData/>
  </xdr:twoCellAnchor>
  <xdr:twoCellAnchor>
    <xdr:from>
      <xdr:col>11</xdr:col>
      <xdr:colOff>504602</xdr:colOff>
      <xdr:row>26</xdr:row>
      <xdr:rowOff>172875</xdr:rowOff>
    </xdr:from>
    <xdr:to>
      <xdr:col>17</xdr:col>
      <xdr:colOff>403412</xdr:colOff>
      <xdr:row>29</xdr:row>
      <xdr:rowOff>144300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1351A67-E80C-4A8B-BAF3-F7F9E5ABFA30}"/>
            </a:ext>
          </a:extLst>
        </xdr:cNvPr>
        <xdr:cNvSpPr txBox="1"/>
      </xdr:nvSpPr>
      <xdr:spPr>
        <a:xfrm>
          <a:off x="7160896" y="3758757"/>
          <a:ext cx="3529516" cy="509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/>
            <a:t>ASSET</a:t>
          </a:r>
          <a:r>
            <a:rPr lang="en-US" sz="1600" baseline="0"/>
            <a:t> AND CAPITAL ONLY</a:t>
          </a:r>
          <a:endParaRPr lang="en-US" sz="1600"/>
        </a:p>
      </xdr:txBody>
    </xdr:sp>
    <xdr:clientData/>
  </xdr:twoCellAnchor>
  <xdr:twoCellAnchor>
    <xdr:from>
      <xdr:col>12</xdr:col>
      <xdr:colOff>15240</xdr:colOff>
      <xdr:row>30</xdr:row>
      <xdr:rowOff>59055</xdr:rowOff>
    </xdr:from>
    <xdr:to>
      <xdr:col>15</xdr:col>
      <xdr:colOff>358140</xdr:colOff>
      <xdr:row>38</xdr:row>
      <xdr:rowOff>72390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B7B37A2-E60C-4313-8CE3-AE2B27A7FEB9}"/>
            </a:ext>
          </a:extLst>
        </xdr:cNvPr>
        <xdr:cNvSpPr txBox="1"/>
      </xdr:nvSpPr>
      <xdr:spPr>
        <a:xfrm>
          <a:off x="7330440" y="4402455"/>
          <a:ext cx="2171700" cy="1461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YTD</a:t>
          </a:r>
          <a:endParaRPr lang="en-US" sz="1100" b="1"/>
        </a:p>
      </xdr:txBody>
    </xdr:sp>
    <xdr:clientData/>
  </xdr:twoCellAnchor>
  <xdr:twoCellAnchor>
    <xdr:from>
      <xdr:col>12</xdr:col>
      <xdr:colOff>281940</xdr:colOff>
      <xdr:row>31</xdr:row>
      <xdr:rowOff>144780</xdr:rowOff>
    </xdr:from>
    <xdr:to>
      <xdr:col>15</xdr:col>
      <xdr:colOff>15240</xdr:colOff>
      <xdr:row>36</xdr:row>
      <xdr:rowOff>72390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2EC868E-6F8F-489D-91F6-18C30B62C3E8}"/>
            </a:ext>
          </a:extLst>
        </xdr:cNvPr>
        <xdr:cNvSpPr txBox="1"/>
      </xdr:nvSpPr>
      <xdr:spPr>
        <a:xfrm>
          <a:off x="7597140" y="4669155"/>
          <a:ext cx="1562100" cy="832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chemeClr val="accent5">
                  <a:lumMod val="75000"/>
                </a:schemeClr>
              </a:solidFill>
            </a:rPr>
            <a:t>4,050</a:t>
          </a:r>
        </a:p>
      </xdr:txBody>
    </xdr:sp>
    <xdr:clientData/>
  </xdr:twoCellAnchor>
  <xdr:twoCellAnchor>
    <xdr:from>
      <xdr:col>12</xdr:col>
      <xdr:colOff>171450</xdr:colOff>
      <xdr:row>36</xdr:row>
      <xdr:rowOff>173355</xdr:rowOff>
    </xdr:from>
    <xdr:to>
      <xdr:col>12</xdr:col>
      <xdr:colOff>336176</xdr:colOff>
      <xdr:row>37</xdr:row>
      <xdr:rowOff>134470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654C3E2-1FC8-47EA-ADD9-53C66AA722F0}"/>
            </a:ext>
          </a:extLst>
        </xdr:cNvPr>
        <xdr:cNvSpPr/>
      </xdr:nvSpPr>
      <xdr:spPr>
        <a:xfrm rot="10800000">
          <a:off x="7432862" y="5552179"/>
          <a:ext cx="164726" cy="140409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438150</xdr:colOff>
      <xdr:row>36</xdr:row>
      <xdr:rowOff>97155</xdr:rowOff>
    </xdr:from>
    <xdr:to>
      <xdr:col>15</xdr:col>
      <xdr:colOff>257735</xdr:colOff>
      <xdr:row>37</xdr:row>
      <xdr:rowOff>156883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9D6A8F6-E597-4F64-A2C1-69540EB20795}"/>
            </a:ext>
          </a:extLst>
        </xdr:cNvPr>
        <xdr:cNvSpPr txBox="1"/>
      </xdr:nvSpPr>
      <xdr:spPr>
        <a:xfrm>
          <a:off x="7699562" y="6551743"/>
          <a:ext cx="1634938" cy="239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4 % Same Time Last Year</a:t>
          </a:r>
        </a:p>
      </xdr:txBody>
    </xdr:sp>
    <xdr:clientData/>
  </xdr:twoCellAnchor>
  <xdr:twoCellAnchor>
    <xdr:from>
      <xdr:col>16</xdr:col>
      <xdr:colOff>91440</xdr:colOff>
      <xdr:row>30</xdr:row>
      <xdr:rowOff>59055</xdr:rowOff>
    </xdr:from>
    <xdr:to>
      <xdr:col>19</xdr:col>
      <xdr:colOff>434340</xdr:colOff>
      <xdr:row>38</xdr:row>
      <xdr:rowOff>72390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0E3FE97-0995-4E54-9332-1103CB3C035E}"/>
            </a:ext>
          </a:extLst>
        </xdr:cNvPr>
        <xdr:cNvSpPr txBox="1"/>
      </xdr:nvSpPr>
      <xdr:spPr>
        <a:xfrm>
          <a:off x="9845040" y="4402455"/>
          <a:ext cx="2171700" cy="1461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MTD</a:t>
          </a:r>
          <a:endParaRPr lang="en-US" sz="1100" b="1"/>
        </a:p>
      </xdr:txBody>
    </xdr:sp>
    <xdr:clientData/>
  </xdr:twoCellAnchor>
  <xdr:twoCellAnchor>
    <xdr:from>
      <xdr:col>17</xdr:col>
      <xdr:colOff>53340</xdr:colOff>
      <xdr:row>31</xdr:row>
      <xdr:rowOff>114300</xdr:rowOff>
    </xdr:from>
    <xdr:to>
      <xdr:col>18</xdr:col>
      <xdr:colOff>586740</xdr:colOff>
      <xdr:row>36</xdr:row>
      <xdr:rowOff>47625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EF2B478-A794-4E5B-8077-577FA10F397E}"/>
            </a:ext>
          </a:extLst>
        </xdr:cNvPr>
        <xdr:cNvSpPr txBox="1"/>
      </xdr:nvSpPr>
      <xdr:spPr>
        <a:xfrm>
          <a:off x="10416540" y="4638675"/>
          <a:ext cx="11430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chemeClr val="accent5">
                  <a:lumMod val="75000"/>
                </a:schemeClr>
              </a:solidFill>
            </a:rPr>
            <a:t>592</a:t>
          </a:r>
        </a:p>
      </xdr:txBody>
    </xdr:sp>
    <xdr:clientData/>
  </xdr:twoCellAnchor>
  <xdr:twoCellAnchor>
    <xdr:from>
      <xdr:col>16</xdr:col>
      <xdr:colOff>243840</xdr:colOff>
      <xdr:row>36</xdr:row>
      <xdr:rowOff>161925</xdr:rowOff>
    </xdr:from>
    <xdr:to>
      <xdr:col>16</xdr:col>
      <xdr:colOff>401955</xdr:colOff>
      <xdr:row>37</xdr:row>
      <xdr:rowOff>144780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F09CF83D-8A79-4C66-9D95-D4D742666D76}"/>
            </a:ext>
          </a:extLst>
        </xdr:cNvPr>
        <xdr:cNvSpPr/>
      </xdr:nvSpPr>
      <xdr:spPr>
        <a:xfrm>
          <a:off x="9997440" y="5591175"/>
          <a:ext cx="158115" cy="163830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510540</xdr:colOff>
      <xdr:row>36</xdr:row>
      <xdr:rowOff>97155</xdr:rowOff>
    </xdr:from>
    <xdr:to>
      <xdr:col>19</xdr:col>
      <xdr:colOff>320040</xdr:colOff>
      <xdr:row>38</xdr:row>
      <xdr:rowOff>5715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9BA408C-45EC-48FD-91D9-7BF011B44D17}"/>
            </a:ext>
          </a:extLst>
        </xdr:cNvPr>
        <xdr:cNvSpPr txBox="1"/>
      </xdr:nvSpPr>
      <xdr:spPr>
        <a:xfrm>
          <a:off x="10264140" y="5526405"/>
          <a:ext cx="1638300" cy="270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0</xdr:col>
      <xdr:colOff>477136</xdr:colOff>
      <xdr:row>9</xdr:row>
      <xdr:rowOff>138058</xdr:rowOff>
    </xdr:from>
    <xdr:to>
      <xdr:col>4</xdr:col>
      <xdr:colOff>248763</xdr:colOff>
      <xdr:row>16</xdr:row>
      <xdr:rowOff>125396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E4C4F0D-68EA-415C-909A-F20F3BA27E9E}"/>
            </a:ext>
          </a:extLst>
        </xdr:cNvPr>
        <xdr:cNvSpPr txBox="1"/>
      </xdr:nvSpPr>
      <xdr:spPr>
        <a:xfrm>
          <a:off x="477136" y="1751705"/>
          <a:ext cx="2192098" cy="1242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YTD</a:t>
          </a:r>
          <a:endParaRPr lang="en-US" sz="1100" b="1"/>
        </a:p>
      </xdr:txBody>
    </xdr:sp>
    <xdr:clientData/>
  </xdr:twoCellAnchor>
  <xdr:twoCellAnchor>
    <xdr:from>
      <xdr:col>1</xdr:col>
      <xdr:colOff>56691</xdr:colOff>
      <xdr:row>10</xdr:row>
      <xdr:rowOff>137945</xdr:rowOff>
    </xdr:from>
    <xdr:to>
      <xdr:col>3</xdr:col>
      <xdr:colOff>587063</xdr:colOff>
      <xdr:row>15</xdr:row>
      <xdr:rowOff>103655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86CB049-F445-4D5F-AD17-4C92F6D35F74}"/>
            </a:ext>
          </a:extLst>
        </xdr:cNvPr>
        <xdr:cNvSpPr txBox="1"/>
      </xdr:nvSpPr>
      <xdr:spPr>
        <a:xfrm>
          <a:off x="661809" y="1930886"/>
          <a:ext cx="1740607" cy="862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800">
              <a:solidFill>
                <a:schemeClr val="accent1">
                  <a:lumMod val="75000"/>
                </a:schemeClr>
              </a:solidFill>
            </a:rPr>
            <a:t>5,538</a:t>
          </a:r>
        </a:p>
      </xdr:txBody>
    </xdr:sp>
    <xdr:clientData/>
  </xdr:twoCellAnchor>
  <xdr:twoCellAnchor>
    <xdr:from>
      <xdr:col>0</xdr:col>
      <xdr:colOff>588189</xdr:colOff>
      <xdr:row>15</xdr:row>
      <xdr:rowOff>22413</xdr:rowOff>
    </xdr:from>
    <xdr:to>
      <xdr:col>1</xdr:col>
      <xdr:colOff>134470</xdr:colOff>
      <xdr:row>15</xdr:row>
      <xdr:rowOff>152291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ABB767C4-5927-49CC-ADA2-C0A39DE30D97}"/>
            </a:ext>
          </a:extLst>
        </xdr:cNvPr>
        <xdr:cNvSpPr/>
      </xdr:nvSpPr>
      <xdr:spPr>
        <a:xfrm>
          <a:off x="588189" y="2711825"/>
          <a:ext cx="151399" cy="129878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172450</xdr:colOff>
      <xdr:row>14</xdr:row>
      <xdr:rowOff>138730</xdr:rowOff>
    </xdr:from>
    <xdr:to>
      <xdr:col>4</xdr:col>
      <xdr:colOff>20050</xdr:colOff>
      <xdr:row>16</xdr:row>
      <xdr:rowOff>69926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16D79DA-D610-42D7-8FCB-12D3AE84A065}"/>
            </a:ext>
          </a:extLst>
        </xdr:cNvPr>
        <xdr:cNvSpPr txBox="1"/>
      </xdr:nvSpPr>
      <xdr:spPr>
        <a:xfrm>
          <a:off x="777568" y="2648848"/>
          <a:ext cx="1662953" cy="289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10% Same Time Last Year</a:t>
          </a:r>
        </a:p>
      </xdr:txBody>
    </xdr:sp>
    <xdr:clientData/>
  </xdr:twoCellAnchor>
  <xdr:twoCellAnchor>
    <xdr:from>
      <xdr:col>0</xdr:col>
      <xdr:colOff>477363</xdr:colOff>
      <xdr:row>17</xdr:row>
      <xdr:rowOff>61969</xdr:rowOff>
    </xdr:from>
    <xdr:to>
      <xdr:col>4</xdr:col>
      <xdr:colOff>248763</xdr:colOff>
      <xdr:row>24</xdr:row>
      <xdr:rowOff>105224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E3076AC-086D-44A0-80EF-B96C348F3CA8}"/>
            </a:ext>
          </a:extLst>
        </xdr:cNvPr>
        <xdr:cNvSpPr txBox="1"/>
      </xdr:nvSpPr>
      <xdr:spPr>
        <a:xfrm>
          <a:off x="477363" y="3109969"/>
          <a:ext cx="2191871" cy="1298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 Impacted MTD</a:t>
          </a:r>
          <a:endParaRPr lang="en-US" sz="1100" b="1"/>
        </a:p>
      </xdr:txBody>
    </xdr:sp>
    <xdr:clientData/>
  </xdr:twoCellAnchor>
  <xdr:twoCellAnchor>
    <xdr:from>
      <xdr:col>1</xdr:col>
      <xdr:colOff>134557</xdr:colOff>
      <xdr:row>18</xdr:row>
      <xdr:rowOff>77210</xdr:rowOff>
    </xdr:from>
    <xdr:to>
      <xdr:col>3</xdr:col>
      <xdr:colOff>476368</xdr:colOff>
      <xdr:row>23</xdr:row>
      <xdr:rowOff>27455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DF66C9E9-5F73-423B-8674-B1EEE8BFCABA}"/>
            </a:ext>
          </a:extLst>
        </xdr:cNvPr>
        <xdr:cNvSpPr txBox="1"/>
      </xdr:nvSpPr>
      <xdr:spPr>
        <a:xfrm>
          <a:off x="739675" y="3304504"/>
          <a:ext cx="1552046" cy="8467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800">
              <a:solidFill>
                <a:schemeClr val="accent1">
                  <a:lumMod val="75000"/>
                </a:schemeClr>
              </a:solidFill>
            </a:rPr>
            <a:t>751</a:t>
          </a:r>
        </a:p>
        <a:p>
          <a:pPr algn="ctr"/>
          <a:endParaRPr lang="en-US" sz="4800"/>
        </a:p>
      </xdr:txBody>
    </xdr:sp>
    <xdr:clientData/>
  </xdr:twoCellAnchor>
  <xdr:twoCellAnchor>
    <xdr:from>
      <xdr:col>1</xdr:col>
      <xdr:colOff>288992</xdr:colOff>
      <xdr:row>22</xdr:row>
      <xdr:rowOff>164278</xdr:rowOff>
    </xdr:from>
    <xdr:to>
      <xdr:col>4</xdr:col>
      <xdr:colOff>136592</xdr:colOff>
      <xdr:row>24</xdr:row>
      <xdr:rowOff>65219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EEB30BA-794F-4FB3-A978-A4F9D1F21860}"/>
            </a:ext>
          </a:extLst>
        </xdr:cNvPr>
        <xdr:cNvSpPr txBox="1"/>
      </xdr:nvSpPr>
      <xdr:spPr>
        <a:xfrm>
          <a:off x="894110" y="4108749"/>
          <a:ext cx="1662953" cy="259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7</xdr:col>
      <xdr:colOff>-1</xdr:colOff>
      <xdr:row>26</xdr:row>
      <xdr:rowOff>72935</xdr:rowOff>
    </xdr:from>
    <xdr:to>
      <xdr:col>9</xdr:col>
      <xdr:colOff>364943</xdr:colOff>
      <xdr:row>29</xdr:row>
      <xdr:rowOff>44360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6A42A4B-9DE1-4B7A-B815-AA60954EBD2B}"/>
            </a:ext>
          </a:extLst>
        </xdr:cNvPr>
        <xdr:cNvSpPr txBox="1"/>
      </xdr:nvSpPr>
      <xdr:spPr>
        <a:xfrm>
          <a:off x="4235823" y="3658817"/>
          <a:ext cx="1575179" cy="509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accent5">
                  <a:lumMod val="75000"/>
                </a:schemeClr>
              </a:solidFill>
            </a:rPr>
            <a:t>27%</a:t>
          </a:r>
        </a:p>
      </xdr:txBody>
    </xdr:sp>
    <xdr:clientData/>
  </xdr:twoCellAnchor>
  <xdr:twoCellAnchor>
    <xdr:from>
      <xdr:col>17</xdr:col>
      <xdr:colOff>461346</xdr:colOff>
      <xdr:row>26</xdr:row>
      <xdr:rowOff>101140</xdr:rowOff>
    </xdr:from>
    <xdr:to>
      <xdr:col>19</xdr:col>
      <xdr:colOff>467958</xdr:colOff>
      <xdr:row>29</xdr:row>
      <xdr:rowOff>70660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6A55990-CEC7-42BA-B75A-6D06C4D5EC5A}"/>
            </a:ext>
          </a:extLst>
        </xdr:cNvPr>
        <xdr:cNvSpPr txBox="1"/>
      </xdr:nvSpPr>
      <xdr:spPr>
        <a:xfrm>
          <a:off x="10748346" y="3687022"/>
          <a:ext cx="1216847" cy="5074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accent5">
                  <a:lumMod val="75000"/>
                </a:schemeClr>
              </a:solidFill>
            </a:rPr>
            <a:t>73%</a:t>
          </a:r>
        </a:p>
      </xdr:txBody>
    </xdr:sp>
    <xdr:clientData/>
  </xdr:twoCellAnchor>
  <xdr:twoCellAnchor>
    <xdr:from>
      <xdr:col>4</xdr:col>
      <xdr:colOff>551541</xdr:colOff>
      <xdr:row>17</xdr:row>
      <xdr:rowOff>31937</xdr:rowOff>
    </xdr:from>
    <xdr:to>
      <xdr:col>8</xdr:col>
      <xdr:colOff>313765</xdr:colOff>
      <xdr:row>24</xdr:row>
      <xdr:rowOff>101862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A7B198D-2AD8-4E8E-A3BB-28BF29623FE3}"/>
            </a:ext>
          </a:extLst>
        </xdr:cNvPr>
        <xdr:cNvSpPr txBox="1"/>
      </xdr:nvSpPr>
      <xdr:spPr>
        <a:xfrm>
          <a:off x="2972012" y="3079937"/>
          <a:ext cx="2182694" cy="1324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</a:t>
          </a:r>
          <a:r>
            <a:rPr lang="en-US" sz="1100" b="1" baseline="0"/>
            <a:t> of StudentS Needed Each Month to Reach Goal</a:t>
          </a:r>
          <a:endParaRPr lang="en-US" sz="1100" b="1"/>
        </a:p>
      </xdr:txBody>
    </xdr:sp>
    <xdr:clientData/>
  </xdr:twoCellAnchor>
  <xdr:twoCellAnchor>
    <xdr:from>
      <xdr:col>5</xdr:col>
      <xdr:colOff>363398</xdr:colOff>
      <xdr:row>18</xdr:row>
      <xdr:rowOff>104326</xdr:rowOff>
    </xdr:from>
    <xdr:to>
      <xdr:col>7</xdr:col>
      <xdr:colOff>477698</xdr:colOff>
      <xdr:row>22</xdr:row>
      <xdr:rowOff>125281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F7D6CDA-E379-4F29-BD5D-1907C2CB22F9}"/>
            </a:ext>
          </a:extLst>
        </xdr:cNvPr>
        <xdr:cNvSpPr txBox="1"/>
      </xdr:nvSpPr>
      <xdr:spPr>
        <a:xfrm>
          <a:off x="3388986" y="3331620"/>
          <a:ext cx="1324536" cy="738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800">
              <a:solidFill>
                <a:schemeClr val="accent2">
                  <a:lumMod val="75000"/>
                </a:schemeClr>
              </a:solidFill>
            </a:rPr>
            <a:t>981</a:t>
          </a:r>
        </a:p>
      </xdr:txBody>
    </xdr:sp>
    <xdr:clientData/>
  </xdr:twoCellAnchor>
  <xdr:twoCellAnchor>
    <xdr:from>
      <xdr:col>4</xdr:col>
      <xdr:colOff>549411</xdr:colOff>
      <xdr:row>9</xdr:row>
      <xdr:rowOff>164502</xdr:rowOff>
    </xdr:from>
    <xdr:to>
      <xdr:col>8</xdr:col>
      <xdr:colOff>323838</xdr:colOff>
      <xdr:row>16</xdr:row>
      <xdr:rowOff>125394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763C197F-2B7B-484F-BF20-99B9CA7F3640}"/>
            </a:ext>
          </a:extLst>
        </xdr:cNvPr>
        <xdr:cNvSpPr txBox="1"/>
      </xdr:nvSpPr>
      <xdr:spPr>
        <a:xfrm>
          <a:off x="2969882" y="1778149"/>
          <a:ext cx="2194897" cy="121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2022-23 Goal</a:t>
          </a:r>
        </a:p>
      </xdr:txBody>
    </xdr:sp>
    <xdr:clientData/>
  </xdr:twoCellAnchor>
  <xdr:twoCellAnchor>
    <xdr:from>
      <xdr:col>5</xdr:col>
      <xdr:colOff>247304</xdr:colOff>
      <xdr:row>10</xdr:row>
      <xdr:rowOff>153858</xdr:rowOff>
    </xdr:from>
    <xdr:to>
      <xdr:col>8</xdr:col>
      <xdr:colOff>132059</xdr:colOff>
      <xdr:row>15</xdr:row>
      <xdr:rowOff>144302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C327667-BDAF-4E6F-AD34-96C7F32958E2}"/>
            </a:ext>
          </a:extLst>
        </xdr:cNvPr>
        <xdr:cNvSpPr txBox="1"/>
      </xdr:nvSpPr>
      <xdr:spPr>
        <a:xfrm>
          <a:off x="3272892" y="1946799"/>
          <a:ext cx="1700108" cy="88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800">
              <a:solidFill>
                <a:srgbClr val="00B050"/>
              </a:solidFill>
            </a:rPr>
            <a:t>7,500</a:t>
          </a:r>
        </a:p>
      </xdr:txBody>
    </xdr:sp>
    <xdr:clientData/>
  </xdr:twoCellAnchor>
  <xdr:twoCellAnchor>
    <xdr:from>
      <xdr:col>9</xdr:col>
      <xdr:colOff>32048</xdr:colOff>
      <xdr:row>7</xdr:row>
      <xdr:rowOff>162822</xdr:rowOff>
    </xdr:from>
    <xdr:to>
      <xdr:col>20</xdr:col>
      <xdr:colOff>133013</xdr:colOff>
      <xdr:row>24</xdr:row>
      <xdr:rowOff>107353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C0C99BB5-9F15-49D3-AE25-C999DE3C8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169545</xdr:colOff>
      <xdr:row>42</xdr:row>
      <xdr:rowOff>24765</xdr:rowOff>
    </xdr:from>
    <xdr:to>
      <xdr:col>9</xdr:col>
      <xdr:colOff>548640</xdr:colOff>
      <xdr:row>59</xdr:row>
      <xdr:rowOff>93345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59CCD319-1BB2-4E95-8495-6F984E404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342900</xdr:colOff>
      <xdr:row>41</xdr:row>
      <xdr:rowOff>175259</xdr:rowOff>
    </xdr:from>
    <xdr:to>
      <xdr:col>20</xdr:col>
      <xdr:colOff>76200</xdr:colOff>
      <xdr:row>59</xdr:row>
      <xdr:rowOff>180974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C1804B9A-6C77-44DB-BE8A-4FDAC4A2A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533400</xdr:colOff>
      <xdr:row>39</xdr:row>
      <xdr:rowOff>110490</xdr:rowOff>
    </xdr:from>
    <xdr:to>
      <xdr:col>6</xdr:col>
      <xdr:colOff>381000</xdr:colOff>
      <xdr:row>41</xdr:row>
      <xdr:rowOff>43815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EA746B5-2C30-4676-82FF-3B808B9A743E}"/>
            </a:ext>
          </a:extLst>
        </xdr:cNvPr>
        <xdr:cNvSpPr txBox="1"/>
      </xdr:nvSpPr>
      <xdr:spPr>
        <a:xfrm>
          <a:off x="2362200" y="6082665"/>
          <a:ext cx="16764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14</xdr:col>
      <xdr:colOff>358140</xdr:colOff>
      <xdr:row>39</xdr:row>
      <xdr:rowOff>93345</xdr:rowOff>
    </xdr:from>
    <xdr:to>
      <xdr:col>17</xdr:col>
      <xdr:colOff>205740</xdr:colOff>
      <xdr:row>41</xdr:row>
      <xdr:rowOff>26670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889E4585-C649-4EFB-A07B-191E7C8D8EB7}"/>
            </a:ext>
          </a:extLst>
        </xdr:cNvPr>
        <xdr:cNvSpPr txBox="1"/>
      </xdr:nvSpPr>
      <xdr:spPr>
        <a:xfrm>
          <a:off x="8892540" y="6065520"/>
          <a:ext cx="16764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6</xdr:col>
      <xdr:colOff>156435</xdr:colOff>
      <xdr:row>37</xdr:row>
      <xdr:rowOff>12662</xdr:rowOff>
    </xdr:from>
    <xdr:to>
      <xdr:col>6</xdr:col>
      <xdr:colOff>324971</xdr:colOff>
      <xdr:row>37</xdr:row>
      <xdr:rowOff>153071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3105171F-04B2-403D-B1D2-05E76A771850}"/>
            </a:ext>
          </a:extLst>
        </xdr:cNvPr>
        <xdr:cNvSpPr/>
      </xdr:nvSpPr>
      <xdr:spPr>
        <a:xfrm rot="10800000">
          <a:off x="3787141" y="5570780"/>
          <a:ext cx="168536" cy="140409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588301</xdr:colOff>
      <xdr:row>23</xdr:row>
      <xdr:rowOff>44823</xdr:rowOff>
    </xdr:from>
    <xdr:to>
      <xdr:col>1</xdr:col>
      <xdr:colOff>134471</xdr:colOff>
      <xdr:row>24</xdr:row>
      <xdr:rowOff>337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B139A269-309F-4C5D-B331-9D534B6FF60C}"/>
            </a:ext>
          </a:extLst>
        </xdr:cNvPr>
        <xdr:cNvSpPr/>
      </xdr:nvSpPr>
      <xdr:spPr>
        <a:xfrm>
          <a:off x="588301" y="4168588"/>
          <a:ext cx="151288" cy="134808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580800</xdr:colOff>
      <xdr:row>36</xdr:row>
      <xdr:rowOff>143771</xdr:rowOff>
    </xdr:from>
    <xdr:to>
      <xdr:col>2</xdr:col>
      <xdr:colOff>133798</xdr:colOff>
      <xdr:row>37</xdr:row>
      <xdr:rowOff>102646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6B918EAF-A803-48C7-98AA-3E17F4C4F3A6}"/>
            </a:ext>
          </a:extLst>
        </xdr:cNvPr>
        <xdr:cNvSpPr/>
      </xdr:nvSpPr>
      <xdr:spPr>
        <a:xfrm>
          <a:off x="1185918" y="5522595"/>
          <a:ext cx="158115" cy="13816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556483</xdr:colOff>
      <xdr:row>11</xdr:row>
      <xdr:rowOff>154978</xdr:rowOff>
    </xdr:from>
    <xdr:to>
      <xdr:col>12</xdr:col>
      <xdr:colOff>332589</xdr:colOff>
      <xdr:row>13</xdr:row>
      <xdr:rowOff>3810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518D16F-870E-8B2C-A2AA-B905B8DDF454}"/>
            </a:ext>
          </a:extLst>
        </xdr:cNvPr>
        <xdr:cNvSpPr txBox="1"/>
      </xdr:nvSpPr>
      <xdr:spPr>
        <a:xfrm>
          <a:off x="6002542" y="2127213"/>
          <a:ext cx="1591459" cy="2074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Monthly Target = 625</a:t>
          </a:r>
        </a:p>
      </xdr:txBody>
    </xdr:sp>
    <xdr:clientData/>
  </xdr:twoCellAnchor>
  <xdr:twoCellAnchor>
    <xdr:from>
      <xdr:col>1</xdr:col>
      <xdr:colOff>156882</xdr:colOff>
      <xdr:row>60</xdr:row>
      <xdr:rowOff>78441</xdr:rowOff>
    </xdr:from>
    <xdr:to>
      <xdr:col>9</xdr:col>
      <xdr:colOff>560294</xdr:colOff>
      <xdr:row>62</xdr:row>
      <xdr:rowOff>156882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36CC284-411A-F1FF-8F30-0D1A1A2F5CD6}"/>
            </a:ext>
          </a:extLst>
        </xdr:cNvPr>
        <xdr:cNvSpPr txBox="1"/>
      </xdr:nvSpPr>
      <xdr:spPr>
        <a:xfrm>
          <a:off x="762000" y="10298206"/>
          <a:ext cx="5244353" cy="437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Includes</a:t>
          </a:r>
          <a:r>
            <a:rPr lang="en-US" sz="1100" baseline="0"/>
            <a:t> all students who received direct support, including those who also received indirect support</a:t>
          </a:r>
          <a:endParaRPr lang="en-US" sz="1100"/>
        </a:p>
      </xdr:txBody>
    </xdr:sp>
    <xdr:clientData/>
  </xdr:twoCellAnchor>
  <xdr:twoCellAnchor>
    <xdr:from>
      <xdr:col>11</xdr:col>
      <xdr:colOff>349288</xdr:colOff>
      <xdr:row>60</xdr:row>
      <xdr:rowOff>89646</xdr:rowOff>
    </xdr:from>
    <xdr:to>
      <xdr:col>20</xdr:col>
      <xdr:colOff>138057</xdr:colOff>
      <xdr:row>62</xdr:row>
      <xdr:rowOff>171897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20200E3-EB9A-4EC6-862F-242487395521}"/>
            </a:ext>
          </a:extLst>
        </xdr:cNvPr>
        <xdr:cNvSpPr txBox="1"/>
      </xdr:nvSpPr>
      <xdr:spPr>
        <a:xfrm>
          <a:off x="7005582" y="10309411"/>
          <a:ext cx="5234828" cy="440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Includes</a:t>
          </a:r>
          <a:r>
            <a:rPr lang="en-US" sz="1100" baseline="0"/>
            <a:t> students who received indirect support only</a:t>
          </a:r>
          <a:endParaRPr lang="en-US" sz="1100"/>
        </a:p>
      </xdr:txBody>
    </xdr:sp>
    <xdr:clientData/>
  </xdr:twoCellAnchor>
  <xdr:twoCellAnchor>
    <xdr:from>
      <xdr:col>0</xdr:col>
      <xdr:colOff>295163</xdr:colOff>
      <xdr:row>3</xdr:row>
      <xdr:rowOff>93457</xdr:rowOff>
    </xdr:from>
    <xdr:to>
      <xdr:col>4</xdr:col>
      <xdr:colOff>185009</xdr:colOff>
      <xdr:row>6</xdr:row>
      <xdr:rowOff>139961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9A7B6B3-5F11-1FF9-FB61-1EC0528F831F}"/>
            </a:ext>
          </a:extLst>
        </xdr:cNvPr>
        <xdr:cNvSpPr txBox="1"/>
      </xdr:nvSpPr>
      <xdr:spPr>
        <a:xfrm>
          <a:off x="295163" y="631339"/>
          <a:ext cx="2310317" cy="584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/>
            <a:t>CCSF IMPACT</a:t>
          </a:r>
        </a:p>
      </xdr:txBody>
    </xdr:sp>
    <xdr:clientData/>
  </xdr:twoCellAnchor>
  <xdr:twoCellAnchor>
    <xdr:from>
      <xdr:col>4</xdr:col>
      <xdr:colOff>274655</xdr:colOff>
      <xdr:row>3</xdr:row>
      <xdr:rowOff>100853</xdr:rowOff>
    </xdr:from>
    <xdr:to>
      <xdr:col>20</xdr:col>
      <xdr:colOff>37427</xdr:colOff>
      <xdr:row>6</xdr:row>
      <xdr:rowOff>130660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C575162-E982-7478-6550-B2BDB0A7C265}"/>
            </a:ext>
          </a:extLst>
        </xdr:cNvPr>
        <xdr:cNvSpPr txBox="1"/>
      </xdr:nvSpPr>
      <xdr:spPr>
        <a:xfrm>
          <a:off x="2695126" y="638735"/>
          <a:ext cx="9444654" cy="567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Tallies</a:t>
          </a:r>
          <a:r>
            <a:rPr lang="en-US" sz="1100" baseline="0"/>
            <a:t> the individual students (each student is counted only once) impacted by countable direct and indirect support between from July 1 to June 30.</a:t>
          </a:r>
          <a:endParaRPr lang="en-US" sz="1100"/>
        </a:p>
      </xdr:txBody>
    </xdr:sp>
    <xdr:clientData/>
  </xdr:twoCellAnchor>
  <xdr:twoCellAnchor>
    <xdr:from>
      <xdr:col>7</xdr:col>
      <xdr:colOff>476239</xdr:colOff>
      <xdr:row>19</xdr:row>
      <xdr:rowOff>153523</xdr:rowOff>
    </xdr:from>
    <xdr:to>
      <xdr:col>8</xdr:col>
      <xdr:colOff>123265</xdr:colOff>
      <xdr:row>21</xdr:row>
      <xdr:rowOff>44824</xdr:rowOff>
    </xdr:to>
    <xdr:sp macro="" textlink="">
      <xdr:nvSpPr>
        <xdr:cNvPr id="26" name="Heptagon 25">
          <a:extLst>
            <a:ext uri="{FF2B5EF4-FFF2-40B4-BE49-F238E27FC236}">
              <a16:creationId xmlns:a16="http://schemas.microsoft.com/office/drawing/2014/main" id="{33AF5A0E-36BD-45CD-5006-09678AC5D4BE}"/>
            </a:ext>
          </a:extLst>
        </xdr:cNvPr>
        <xdr:cNvSpPr/>
      </xdr:nvSpPr>
      <xdr:spPr>
        <a:xfrm>
          <a:off x="4712063" y="3560111"/>
          <a:ext cx="252143" cy="249889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5</xdr:col>
      <xdr:colOff>362399</xdr:colOff>
      <xdr:row>27</xdr:row>
      <xdr:rowOff>0</xdr:rowOff>
    </xdr:from>
    <xdr:to>
      <xdr:col>6</xdr:col>
      <xdr:colOff>0</xdr:colOff>
      <xdr:row>28</xdr:row>
      <xdr:rowOff>56030</xdr:rowOff>
    </xdr:to>
    <xdr:sp macro="" textlink="">
      <xdr:nvSpPr>
        <xdr:cNvPr id="27" name="Heptagon 26">
          <a:extLst>
            <a:ext uri="{FF2B5EF4-FFF2-40B4-BE49-F238E27FC236}">
              <a16:creationId xmlns:a16="http://schemas.microsoft.com/office/drawing/2014/main" id="{BCCD4D16-FD4A-4251-9E5F-C2D97094A45E}"/>
            </a:ext>
          </a:extLst>
        </xdr:cNvPr>
        <xdr:cNvSpPr/>
      </xdr:nvSpPr>
      <xdr:spPr>
        <a:xfrm>
          <a:off x="3387987" y="4840941"/>
          <a:ext cx="242719" cy="235324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15</xdr:col>
      <xdr:colOff>424143</xdr:colOff>
      <xdr:row>27</xdr:row>
      <xdr:rowOff>22411</xdr:rowOff>
    </xdr:from>
    <xdr:to>
      <xdr:col>16</xdr:col>
      <xdr:colOff>52415</xdr:colOff>
      <xdr:row>28</xdr:row>
      <xdr:rowOff>80572</xdr:rowOff>
    </xdr:to>
    <xdr:sp macro="" textlink="">
      <xdr:nvSpPr>
        <xdr:cNvPr id="28" name="Heptagon 27">
          <a:extLst>
            <a:ext uri="{FF2B5EF4-FFF2-40B4-BE49-F238E27FC236}">
              <a16:creationId xmlns:a16="http://schemas.microsoft.com/office/drawing/2014/main" id="{280D8811-F20B-40AA-A1C7-ED0C3245E0E0}"/>
            </a:ext>
          </a:extLst>
        </xdr:cNvPr>
        <xdr:cNvSpPr/>
      </xdr:nvSpPr>
      <xdr:spPr>
        <a:xfrm>
          <a:off x="9500908" y="4863352"/>
          <a:ext cx="233389" cy="23745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21</xdr:col>
      <xdr:colOff>315670</xdr:colOff>
      <xdr:row>4</xdr:row>
      <xdr:rowOff>134696</xdr:rowOff>
    </xdr:from>
    <xdr:to>
      <xdr:col>21</xdr:col>
      <xdr:colOff>571500</xdr:colOff>
      <xdr:row>6</xdr:row>
      <xdr:rowOff>18378</xdr:rowOff>
    </xdr:to>
    <xdr:sp macro="" textlink="">
      <xdr:nvSpPr>
        <xdr:cNvPr id="29" name="Heptagon 28">
          <a:extLst>
            <a:ext uri="{FF2B5EF4-FFF2-40B4-BE49-F238E27FC236}">
              <a16:creationId xmlns:a16="http://schemas.microsoft.com/office/drawing/2014/main" id="{8D340CCE-362B-44A7-951B-4E7EB21CFC93}"/>
            </a:ext>
          </a:extLst>
        </xdr:cNvPr>
        <xdr:cNvSpPr/>
      </xdr:nvSpPr>
      <xdr:spPr>
        <a:xfrm>
          <a:off x="13023141" y="851872"/>
          <a:ext cx="255830" cy="242271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21</xdr:col>
      <xdr:colOff>306145</xdr:colOff>
      <xdr:row>8</xdr:row>
      <xdr:rowOff>113964</xdr:rowOff>
    </xdr:from>
    <xdr:to>
      <xdr:col>21</xdr:col>
      <xdr:colOff>573405</xdr:colOff>
      <xdr:row>10</xdr:row>
      <xdr:rowOff>28127</xdr:rowOff>
    </xdr:to>
    <xdr:sp macro="" textlink="">
      <xdr:nvSpPr>
        <xdr:cNvPr id="38" name="Heptagon 37">
          <a:extLst>
            <a:ext uri="{FF2B5EF4-FFF2-40B4-BE49-F238E27FC236}">
              <a16:creationId xmlns:a16="http://schemas.microsoft.com/office/drawing/2014/main" id="{4A59BC15-33C1-4E65-81CE-2A629BC3051A}"/>
            </a:ext>
          </a:extLst>
        </xdr:cNvPr>
        <xdr:cNvSpPr/>
      </xdr:nvSpPr>
      <xdr:spPr>
        <a:xfrm>
          <a:off x="13013616" y="1548317"/>
          <a:ext cx="267260" cy="272751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21</xdr:col>
      <xdr:colOff>328780</xdr:colOff>
      <xdr:row>12</xdr:row>
      <xdr:rowOff>112283</xdr:rowOff>
    </xdr:from>
    <xdr:to>
      <xdr:col>21</xdr:col>
      <xdr:colOff>573180</xdr:colOff>
      <xdr:row>13</xdr:row>
      <xdr:rowOff>175259</xdr:rowOff>
    </xdr:to>
    <xdr:sp macro="" textlink="">
      <xdr:nvSpPr>
        <xdr:cNvPr id="43" name="Heptagon 42">
          <a:extLst>
            <a:ext uri="{FF2B5EF4-FFF2-40B4-BE49-F238E27FC236}">
              <a16:creationId xmlns:a16="http://schemas.microsoft.com/office/drawing/2014/main" id="{754D757B-0622-45F3-A4A8-58ADE5D47A14}"/>
            </a:ext>
          </a:extLst>
        </xdr:cNvPr>
        <xdr:cNvSpPr/>
      </xdr:nvSpPr>
      <xdr:spPr>
        <a:xfrm>
          <a:off x="13036251" y="2263812"/>
          <a:ext cx="244400" cy="242271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21</xdr:col>
      <xdr:colOff>324970</xdr:colOff>
      <xdr:row>16</xdr:row>
      <xdr:rowOff>110155</xdr:rowOff>
    </xdr:from>
    <xdr:to>
      <xdr:col>21</xdr:col>
      <xdr:colOff>575085</xdr:colOff>
      <xdr:row>18</xdr:row>
      <xdr:rowOff>1458</xdr:rowOff>
    </xdr:to>
    <xdr:sp macro="" textlink="">
      <xdr:nvSpPr>
        <xdr:cNvPr id="44" name="Heptagon 43">
          <a:extLst>
            <a:ext uri="{FF2B5EF4-FFF2-40B4-BE49-F238E27FC236}">
              <a16:creationId xmlns:a16="http://schemas.microsoft.com/office/drawing/2014/main" id="{F2200C8C-0AEC-43AB-AB90-80E8D20BC880}"/>
            </a:ext>
          </a:extLst>
        </xdr:cNvPr>
        <xdr:cNvSpPr/>
      </xdr:nvSpPr>
      <xdr:spPr>
        <a:xfrm>
          <a:off x="13032441" y="2978861"/>
          <a:ext cx="250115" cy="249891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5</xdr:col>
      <xdr:colOff>322608</xdr:colOff>
      <xdr:row>22</xdr:row>
      <xdr:rowOff>128754</xdr:rowOff>
    </xdr:from>
    <xdr:to>
      <xdr:col>8</xdr:col>
      <xdr:colOff>132108</xdr:colOff>
      <xdr:row>24</xdr:row>
      <xdr:rowOff>20170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CB534CB0-3D6A-474F-8975-7C605B0C4AED}"/>
            </a:ext>
          </a:extLst>
        </xdr:cNvPr>
        <xdr:cNvSpPr txBox="1"/>
      </xdr:nvSpPr>
      <xdr:spPr>
        <a:xfrm>
          <a:off x="3348196" y="4073225"/>
          <a:ext cx="1624853" cy="250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Monthly target is 625</a:t>
          </a:r>
        </a:p>
      </xdr:txBody>
    </xdr:sp>
    <xdr:clientData/>
  </xdr:twoCellAnchor>
  <xdr:twoCellAnchor>
    <xdr:from>
      <xdr:col>19</xdr:col>
      <xdr:colOff>102535</xdr:colOff>
      <xdr:row>4</xdr:row>
      <xdr:rowOff>72952</xdr:rowOff>
    </xdr:from>
    <xdr:to>
      <xdr:col>19</xdr:col>
      <xdr:colOff>345254</xdr:colOff>
      <xdr:row>5</xdr:row>
      <xdr:rowOff>128981</xdr:rowOff>
    </xdr:to>
    <xdr:sp macro="" textlink="">
      <xdr:nvSpPr>
        <xdr:cNvPr id="49" name="Heptagon 48">
          <a:extLst>
            <a:ext uri="{FF2B5EF4-FFF2-40B4-BE49-F238E27FC236}">
              <a16:creationId xmlns:a16="http://schemas.microsoft.com/office/drawing/2014/main" id="{5AE7E508-7834-4ADC-841B-9B394BCA361C}"/>
            </a:ext>
          </a:extLst>
        </xdr:cNvPr>
        <xdr:cNvSpPr/>
      </xdr:nvSpPr>
      <xdr:spPr>
        <a:xfrm>
          <a:off x="11599770" y="790128"/>
          <a:ext cx="242719" cy="235324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3</xdr:col>
      <xdr:colOff>172458</xdr:colOff>
      <xdr:row>7</xdr:row>
      <xdr:rowOff>117102</xdr:rowOff>
    </xdr:from>
    <xdr:to>
      <xdr:col>6</xdr:col>
      <xdr:colOff>20058</xdr:colOff>
      <xdr:row>9</xdr:row>
      <xdr:rowOff>42807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8FD0271-6D31-4CEE-8AE1-5F29DA5920AD}"/>
            </a:ext>
          </a:extLst>
        </xdr:cNvPr>
        <xdr:cNvSpPr txBox="1"/>
      </xdr:nvSpPr>
      <xdr:spPr>
        <a:xfrm>
          <a:off x="1987811" y="1372161"/>
          <a:ext cx="1662953" cy="284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169541</xdr:colOff>
      <xdr:row>35</xdr:row>
      <xdr:rowOff>81915</xdr:rowOff>
    </xdr:from>
    <xdr:to>
      <xdr:col>20</xdr:col>
      <xdr:colOff>590549</xdr:colOff>
      <xdr:row>45</xdr:row>
      <xdr:rowOff>140970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5B1C660-EB5E-46D2-90D0-CF648EC45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504826</xdr:colOff>
      <xdr:row>35</xdr:row>
      <xdr:rowOff>85723</xdr:rowOff>
    </xdr:from>
    <xdr:to>
      <xdr:col>14</xdr:col>
      <xdr:colOff>476250</xdr:colOff>
      <xdr:row>45</xdr:row>
      <xdr:rowOff>165734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FFF4811-94ED-4F6A-B49A-31EA1A77F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598169</xdr:colOff>
      <xdr:row>5</xdr:row>
      <xdr:rowOff>163830</xdr:rowOff>
    </xdr:from>
    <xdr:to>
      <xdr:col>21</xdr:col>
      <xdr:colOff>78104</xdr:colOff>
      <xdr:row>19</xdr:row>
      <xdr:rowOff>11430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4CB766-C09E-CE9F-DDFB-14A7A47325DC}"/>
            </a:ext>
          </a:extLst>
        </xdr:cNvPr>
        <xdr:cNvSpPr/>
      </xdr:nvSpPr>
      <xdr:spPr>
        <a:xfrm>
          <a:off x="598169" y="887730"/>
          <a:ext cx="12281535" cy="23812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592454</xdr:colOff>
      <xdr:row>19</xdr:row>
      <xdr:rowOff>19050</xdr:rowOff>
    </xdr:from>
    <xdr:to>
      <xdr:col>21</xdr:col>
      <xdr:colOff>76199</xdr:colOff>
      <xdr:row>33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E962A77-200C-440D-81F3-7154B40F10F1}"/>
            </a:ext>
          </a:extLst>
        </xdr:cNvPr>
        <xdr:cNvSpPr/>
      </xdr:nvSpPr>
      <xdr:spPr>
        <a:xfrm>
          <a:off x="592454" y="3276600"/>
          <a:ext cx="12285345" cy="2514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592454</xdr:colOff>
      <xdr:row>33</xdr:row>
      <xdr:rowOff>1905</xdr:rowOff>
    </xdr:from>
    <xdr:to>
      <xdr:col>21</xdr:col>
      <xdr:colOff>76200</xdr:colOff>
      <xdr:row>46</xdr:row>
      <xdr:rowOff>135255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B9F1A1B-5DB7-4B3F-8421-5EB5CB69AE8C}"/>
            </a:ext>
          </a:extLst>
        </xdr:cNvPr>
        <xdr:cNvSpPr/>
      </xdr:nvSpPr>
      <xdr:spPr>
        <a:xfrm>
          <a:off x="592454" y="5793105"/>
          <a:ext cx="12285346" cy="2486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6</xdr:row>
      <xdr:rowOff>66675</xdr:rowOff>
    </xdr:from>
    <xdr:to>
      <xdr:col>4</xdr:col>
      <xdr:colOff>123825</xdr:colOff>
      <xdr:row>7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E71A01E-8F8C-12AF-AE53-C2EC8B664088}"/>
            </a:ext>
          </a:extLst>
        </xdr:cNvPr>
        <xdr:cNvSpPr txBox="1"/>
      </xdr:nvSpPr>
      <xdr:spPr>
        <a:xfrm>
          <a:off x="733425" y="247650"/>
          <a:ext cx="1828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SCHOLARSHIPS</a:t>
          </a:r>
        </a:p>
      </xdr:txBody>
    </xdr:sp>
    <xdr:clientData/>
  </xdr:twoCellAnchor>
  <xdr:twoCellAnchor>
    <xdr:from>
      <xdr:col>1</xdr:col>
      <xdr:colOff>97155</xdr:colOff>
      <xdr:row>19</xdr:row>
      <xdr:rowOff>102870</xdr:rowOff>
    </xdr:from>
    <xdr:to>
      <xdr:col>4</xdr:col>
      <xdr:colOff>97155</xdr:colOff>
      <xdr:row>20</xdr:row>
      <xdr:rowOff>179070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DE39E64-D463-405E-923D-0965F0781838}"/>
            </a:ext>
          </a:extLst>
        </xdr:cNvPr>
        <xdr:cNvSpPr txBox="1"/>
      </xdr:nvSpPr>
      <xdr:spPr>
        <a:xfrm>
          <a:off x="706755" y="2636520"/>
          <a:ext cx="1828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EMERGENCY SUPPORT</a:t>
          </a:r>
        </a:p>
      </xdr:txBody>
    </xdr:sp>
    <xdr:clientData/>
  </xdr:twoCellAnchor>
  <xdr:twoCellAnchor>
    <xdr:from>
      <xdr:col>1</xdr:col>
      <xdr:colOff>112395</xdr:colOff>
      <xdr:row>33</xdr:row>
      <xdr:rowOff>123825</xdr:rowOff>
    </xdr:from>
    <xdr:to>
      <xdr:col>4</xdr:col>
      <xdr:colOff>112395</xdr:colOff>
      <xdr:row>35</xdr:row>
      <xdr:rowOff>15240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5B9D97B-9B64-4898-9328-463E9291BE66}"/>
            </a:ext>
          </a:extLst>
        </xdr:cNvPr>
        <xdr:cNvSpPr txBox="1"/>
      </xdr:nvSpPr>
      <xdr:spPr>
        <a:xfrm>
          <a:off x="721995" y="6096000"/>
          <a:ext cx="182880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PROGRAM SUPPORT</a:t>
          </a:r>
        </a:p>
      </xdr:txBody>
    </xdr:sp>
    <xdr:clientData/>
  </xdr:twoCellAnchor>
  <xdr:twoCellAnchor>
    <xdr:from>
      <xdr:col>0</xdr:col>
      <xdr:colOff>600074</xdr:colOff>
      <xdr:row>2</xdr:row>
      <xdr:rowOff>66675</xdr:rowOff>
    </xdr:from>
    <xdr:to>
      <xdr:col>6</xdr:col>
      <xdr:colOff>535304</xdr:colOff>
      <xdr:row>5</xdr:row>
      <xdr:rowOff>94802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78BDF48-84D9-46AB-8F4C-85B51B67552A}"/>
            </a:ext>
          </a:extLst>
        </xdr:cNvPr>
        <xdr:cNvSpPr txBox="1"/>
      </xdr:nvSpPr>
      <xdr:spPr>
        <a:xfrm>
          <a:off x="600074" y="247650"/>
          <a:ext cx="3592830" cy="571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/>
            <a:t>CCSF DIRECT</a:t>
          </a:r>
          <a:r>
            <a:rPr lang="en-US" sz="2800" b="1" baseline="0"/>
            <a:t> SUPPORT</a:t>
          </a:r>
          <a:endParaRPr lang="en-US" sz="2800" b="1"/>
        </a:p>
      </xdr:txBody>
    </xdr:sp>
    <xdr:clientData/>
  </xdr:twoCellAnchor>
  <xdr:twoCellAnchor>
    <xdr:from>
      <xdr:col>9</xdr:col>
      <xdr:colOff>11430</xdr:colOff>
      <xdr:row>22</xdr:row>
      <xdr:rowOff>1906</xdr:rowOff>
    </xdr:from>
    <xdr:to>
      <xdr:col>14</xdr:col>
      <xdr:colOff>520065</xdr:colOff>
      <xdr:row>32</xdr:row>
      <xdr:rowOff>55245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F0DE26F-2970-4472-A1E3-A2BB953A0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62866</xdr:colOff>
      <xdr:row>22</xdr:row>
      <xdr:rowOff>22859</xdr:rowOff>
    </xdr:from>
    <xdr:to>
      <xdr:col>20</xdr:col>
      <xdr:colOff>521971</xdr:colOff>
      <xdr:row>32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383AA6F-1EC2-481A-82FC-3B1FD7DB3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590549</xdr:colOff>
      <xdr:row>8</xdr:row>
      <xdr:rowOff>60959</xdr:rowOff>
    </xdr:from>
    <xdr:to>
      <xdr:col>14</xdr:col>
      <xdr:colOff>542924</xdr:colOff>
      <xdr:row>18</xdr:row>
      <xdr:rowOff>127634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3F906B97-AC11-4F3F-9929-19496274AF7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67349" y="1523999"/>
              <a:ext cx="3609975" cy="1895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30480</xdr:colOff>
      <xdr:row>8</xdr:row>
      <xdr:rowOff>62866</xdr:rowOff>
    </xdr:from>
    <xdr:to>
      <xdr:col>20</xdr:col>
      <xdr:colOff>485775</xdr:colOff>
      <xdr:row>18</xdr:row>
      <xdr:rowOff>139066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575D477-1974-4C96-8166-175690D27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140970</xdr:colOff>
      <xdr:row>8</xdr:row>
      <xdr:rowOff>36195</xdr:rowOff>
    </xdr:from>
    <xdr:to>
      <xdr:col>4</xdr:col>
      <xdr:colOff>498553</xdr:colOff>
      <xdr:row>13</xdr:row>
      <xdr:rowOff>55245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A5431A0-96F5-4B8D-AD9A-D09F519F9590}"/>
            </a:ext>
          </a:extLst>
        </xdr:cNvPr>
        <xdr:cNvSpPr txBox="1"/>
      </xdr:nvSpPr>
      <xdr:spPr>
        <a:xfrm>
          <a:off x="750570" y="1303020"/>
          <a:ext cx="2186383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Total Awards YTD</a:t>
          </a:r>
        </a:p>
      </xdr:txBody>
    </xdr:sp>
    <xdr:clientData/>
  </xdr:twoCellAnchor>
  <xdr:twoCellAnchor>
    <xdr:from>
      <xdr:col>1</xdr:col>
      <xdr:colOff>384698</xdr:colOff>
      <xdr:row>9</xdr:row>
      <xdr:rowOff>95361</xdr:rowOff>
    </xdr:from>
    <xdr:to>
      <xdr:col>4</xdr:col>
      <xdr:colOff>390525</xdr:colOff>
      <xdr:row>11</xdr:row>
      <xdr:rowOff>173355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E58238B-F4A8-49A6-BAC0-B2AE2228FB54}"/>
            </a:ext>
          </a:extLst>
        </xdr:cNvPr>
        <xdr:cNvSpPr txBox="1"/>
      </xdr:nvSpPr>
      <xdr:spPr>
        <a:xfrm>
          <a:off x="994298" y="1543161"/>
          <a:ext cx="1834627" cy="4399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$238,814</a:t>
          </a:r>
        </a:p>
      </xdr:txBody>
    </xdr:sp>
    <xdr:clientData/>
  </xdr:twoCellAnchor>
  <xdr:twoCellAnchor>
    <xdr:from>
      <xdr:col>1</xdr:col>
      <xdr:colOff>345367</xdr:colOff>
      <xdr:row>12</xdr:row>
      <xdr:rowOff>22188</xdr:rowOff>
    </xdr:from>
    <xdr:to>
      <xdr:col>1</xdr:col>
      <xdr:colOff>497767</xdr:colOff>
      <xdr:row>12</xdr:row>
      <xdr:rowOff>152737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B8C385BC-75A6-461A-BD1C-9BDE0F21213F}"/>
            </a:ext>
          </a:extLst>
        </xdr:cNvPr>
        <xdr:cNvSpPr/>
      </xdr:nvSpPr>
      <xdr:spPr>
        <a:xfrm>
          <a:off x="954967" y="2012913"/>
          <a:ext cx="152400" cy="13054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536652</xdr:colOff>
      <xdr:row>11</xdr:row>
      <xdr:rowOff>152288</xdr:rowOff>
    </xdr:from>
    <xdr:to>
      <xdr:col>4</xdr:col>
      <xdr:colOff>346040</xdr:colOff>
      <xdr:row>13</xdr:row>
      <xdr:rowOff>59167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89FED6C-7FFA-4427-884B-553F2E013DE0}"/>
            </a:ext>
          </a:extLst>
        </xdr:cNvPr>
        <xdr:cNvSpPr txBox="1"/>
      </xdr:nvSpPr>
      <xdr:spPr>
        <a:xfrm>
          <a:off x="1146252" y="1962038"/>
          <a:ext cx="1638188" cy="268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10% Same Time Last Year</a:t>
          </a:r>
        </a:p>
      </xdr:txBody>
    </xdr:sp>
    <xdr:clientData/>
  </xdr:twoCellAnchor>
  <xdr:twoCellAnchor>
    <xdr:from>
      <xdr:col>11</xdr:col>
      <xdr:colOff>36195</xdr:colOff>
      <xdr:row>6</xdr:row>
      <xdr:rowOff>74295</xdr:rowOff>
    </xdr:from>
    <xdr:to>
      <xdr:col>13</xdr:col>
      <xdr:colOff>489473</xdr:colOff>
      <xdr:row>7</xdr:row>
      <xdr:rowOff>177613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47F90DD-F8C8-401B-A562-1663C668D0F7}"/>
            </a:ext>
          </a:extLst>
        </xdr:cNvPr>
        <xdr:cNvSpPr txBox="1"/>
      </xdr:nvSpPr>
      <xdr:spPr>
        <a:xfrm>
          <a:off x="6741795" y="979170"/>
          <a:ext cx="1672478" cy="284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5</xdr:col>
      <xdr:colOff>41909</xdr:colOff>
      <xdr:row>6</xdr:row>
      <xdr:rowOff>59055</xdr:rowOff>
    </xdr:from>
    <xdr:to>
      <xdr:col>8</xdr:col>
      <xdr:colOff>457200</xdr:colOff>
      <xdr:row>7</xdr:row>
      <xdr:rowOff>163830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6CA11CD-9EF9-1EB4-EFA7-5C6C975B3EBD}"/>
            </a:ext>
          </a:extLst>
        </xdr:cNvPr>
        <xdr:cNvSpPr txBox="1"/>
      </xdr:nvSpPr>
      <xdr:spPr>
        <a:xfrm>
          <a:off x="3089909" y="1144905"/>
          <a:ext cx="2244091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accent2">
                  <a:lumMod val="75000"/>
                </a:schemeClr>
              </a:solidFill>
            </a:rPr>
            <a:t>65% of Direct Support</a:t>
          </a:r>
        </a:p>
      </xdr:txBody>
    </xdr:sp>
    <xdr:clientData/>
  </xdr:twoCellAnchor>
  <xdr:twoCellAnchor>
    <xdr:from>
      <xdr:col>5</xdr:col>
      <xdr:colOff>47624</xdr:colOff>
      <xdr:row>19</xdr:row>
      <xdr:rowOff>135255</xdr:rowOff>
    </xdr:from>
    <xdr:to>
      <xdr:col>8</xdr:col>
      <xdr:colOff>400050</xdr:colOff>
      <xdr:row>21</xdr:row>
      <xdr:rowOff>59055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DA9D4A3-7774-40B0-9554-1414A7101C2B}"/>
            </a:ext>
          </a:extLst>
        </xdr:cNvPr>
        <xdr:cNvSpPr txBox="1"/>
      </xdr:nvSpPr>
      <xdr:spPr>
        <a:xfrm>
          <a:off x="3095624" y="3573780"/>
          <a:ext cx="2181226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accent2">
                  <a:lumMod val="75000"/>
                </a:schemeClr>
              </a:solidFill>
            </a:rPr>
            <a:t>18% of Direct Support</a:t>
          </a:r>
        </a:p>
      </xdr:txBody>
    </xdr:sp>
    <xdr:clientData/>
  </xdr:twoCellAnchor>
  <xdr:twoCellAnchor>
    <xdr:from>
      <xdr:col>5</xdr:col>
      <xdr:colOff>40004</xdr:colOff>
      <xdr:row>33</xdr:row>
      <xdr:rowOff>125730</xdr:rowOff>
    </xdr:from>
    <xdr:to>
      <xdr:col>8</xdr:col>
      <xdr:colOff>381000</xdr:colOff>
      <xdr:row>35</xdr:row>
      <xdr:rowOff>57150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D7A2E08-9839-4543-8887-FC9740193CFC}"/>
            </a:ext>
          </a:extLst>
        </xdr:cNvPr>
        <xdr:cNvSpPr txBox="1"/>
      </xdr:nvSpPr>
      <xdr:spPr>
        <a:xfrm>
          <a:off x="3088004" y="6097905"/>
          <a:ext cx="2169796" cy="29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accent2">
                  <a:lumMod val="75000"/>
                </a:schemeClr>
              </a:solidFill>
            </a:rPr>
            <a:t>18% of Direct Support</a:t>
          </a:r>
        </a:p>
      </xdr:txBody>
    </xdr:sp>
    <xdr:clientData/>
  </xdr:twoCellAnchor>
  <xdr:twoCellAnchor>
    <xdr:from>
      <xdr:col>11</xdr:col>
      <xdr:colOff>300990</xdr:colOff>
      <xdr:row>19</xdr:row>
      <xdr:rowOff>171450</xdr:rowOff>
    </xdr:from>
    <xdr:to>
      <xdr:col>14</xdr:col>
      <xdr:colOff>146573</xdr:colOff>
      <xdr:row>21</xdr:row>
      <xdr:rowOff>82363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7D1752F-7E03-421D-BAE7-DE05F4C30777}"/>
            </a:ext>
          </a:extLst>
        </xdr:cNvPr>
        <xdr:cNvSpPr txBox="1"/>
      </xdr:nvSpPr>
      <xdr:spPr>
        <a:xfrm>
          <a:off x="7006590" y="3429000"/>
          <a:ext cx="1674383" cy="272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11</xdr:col>
      <xdr:colOff>249555</xdr:colOff>
      <xdr:row>33</xdr:row>
      <xdr:rowOff>81915</xdr:rowOff>
    </xdr:from>
    <xdr:to>
      <xdr:col>14</xdr:col>
      <xdr:colOff>97043</xdr:colOff>
      <xdr:row>35</xdr:row>
      <xdr:rowOff>11878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374733F-6FD8-4142-A54E-A0D282FDCD30}"/>
            </a:ext>
          </a:extLst>
        </xdr:cNvPr>
        <xdr:cNvSpPr txBox="1"/>
      </xdr:nvSpPr>
      <xdr:spPr>
        <a:xfrm>
          <a:off x="6955155" y="5873115"/>
          <a:ext cx="1676288" cy="291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1</xdr:col>
      <xdr:colOff>140970</xdr:colOff>
      <xdr:row>13</xdr:row>
      <xdr:rowOff>95250</xdr:rowOff>
    </xdr:from>
    <xdr:to>
      <xdr:col>4</xdr:col>
      <xdr:colOff>498553</xdr:colOff>
      <xdr:row>18</xdr:row>
      <xdr:rowOff>110490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0EDDCF2-8826-47F7-B660-31EE6337C454}"/>
            </a:ext>
          </a:extLst>
        </xdr:cNvPr>
        <xdr:cNvSpPr txBox="1"/>
      </xdr:nvSpPr>
      <xdr:spPr>
        <a:xfrm>
          <a:off x="750570" y="2266950"/>
          <a:ext cx="2186383" cy="92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Award Per Student</a:t>
          </a:r>
        </a:p>
      </xdr:txBody>
    </xdr:sp>
    <xdr:clientData/>
  </xdr:twoCellAnchor>
  <xdr:twoCellAnchor>
    <xdr:from>
      <xdr:col>2</xdr:col>
      <xdr:colOff>3698</xdr:colOff>
      <xdr:row>14</xdr:row>
      <xdr:rowOff>135366</xdr:rowOff>
    </xdr:from>
    <xdr:to>
      <xdr:col>3</xdr:col>
      <xdr:colOff>497205</xdr:colOff>
      <xdr:row>17</xdr:row>
      <xdr:rowOff>55245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4C8C176-D409-4316-816F-298C0095059B}"/>
            </a:ext>
          </a:extLst>
        </xdr:cNvPr>
        <xdr:cNvSpPr txBox="1"/>
      </xdr:nvSpPr>
      <xdr:spPr>
        <a:xfrm>
          <a:off x="1222898" y="2488041"/>
          <a:ext cx="1103107" cy="462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$803</a:t>
          </a:r>
        </a:p>
      </xdr:txBody>
    </xdr:sp>
    <xdr:clientData/>
  </xdr:twoCellAnchor>
  <xdr:twoCellAnchor>
    <xdr:from>
      <xdr:col>1</xdr:col>
      <xdr:colOff>345367</xdr:colOff>
      <xdr:row>17</xdr:row>
      <xdr:rowOff>73623</xdr:rowOff>
    </xdr:from>
    <xdr:to>
      <xdr:col>1</xdr:col>
      <xdr:colOff>497767</xdr:colOff>
      <xdr:row>18</xdr:row>
      <xdr:rowOff>21292</xdr:rowOff>
    </xdr:to>
    <xdr:sp macro="" textlink="">
      <xdr:nvSpPr>
        <xdr:cNvPr id="31" name="Isosceles Triangle 30">
          <a:extLst>
            <a:ext uri="{FF2B5EF4-FFF2-40B4-BE49-F238E27FC236}">
              <a16:creationId xmlns:a16="http://schemas.microsoft.com/office/drawing/2014/main" id="{8FDD7FE3-7F57-4A72-80A2-8B25BA03FFB9}"/>
            </a:ext>
          </a:extLst>
        </xdr:cNvPr>
        <xdr:cNvSpPr/>
      </xdr:nvSpPr>
      <xdr:spPr>
        <a:xfrm>
          <a:off x="954967" y="2969223"/>
          <a:ext cx="152400" cy="12864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536652</xdr:colOff>
      <xdr:row>17</xdr:row>
      <xdr:rowOff>20843</xdr:rowOff>
    </xdr:from>
    <xdr:to>
      <xdr:col>4</xdr:col>
      <xdr:colOff>384140</xdr:colOff>
      <xdr:row>18</xdr:row>
      <xdr:rowOff>112507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7093F9B-2B42-4416-8F39-B7BE7260FC9B}"/>
            </a:ext>
          </a:extLst>
        </xdr:cNvPr>
        <xdr:cNvSpPr txBox="1"/>
      </xdr:nvSpPr>
      <xdr:spPr>
        <a:xfrm>
          <a:off x="1146252" y="2916443"/>
          <a:ext cx="1676288" cy="272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14% Same Time Last Year</a:t>
          </a:r>
        </a:p>
      </xdr:txBody>
    </xdr:sp>
    <xdr:clientData/>
  </xdr:twoCellAnchor>
  <xdr:twoCellAnchor>
    <xdr:from>
      <xdr:col>5</xdr:col>
      <xdr:colOff>62865</xdr:colOff>
      <xdr:row>8</xdr:row>
      <xdr:rowOff>45720</xdr:rowOff>
    </xdr:from>
    <xdr:to>
      <xdr:col>8</xdr:col>
      <xdr:colOff>426163</xdr:colOff>
      <xdr:row>13</xdr:row>
      <xdr:rowOff>64770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E99B80A-C108-42C2-9726-999BA60EF32C}"/>
            </a:ext>
          </a:extLst>
        </xdr:cNvPr>
        <xdr:cNvSpPr txBox="1"/>
      </xdr:nvSpPr>
      <xdr:spPr>
        <a:xfrm>
          <a:off x="3110865" y="1312545"/>
          <a:ext cx="2192098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 Applications YTD</a:t>
          </a:r>
        </a:p>
      </xdr:txBody>
    </xdr:sp>
    <xdr:clientData/>
  </xdr:twoCellAnchor>
  <xdr:twoCellAnchor>
    <xdr:from>
      <xdr:col>6</xdr:col>
      <xdr:colOff>77993</xdr:colOff>
      <xdr:row>9</xdr:row>
      <xdr:rowOff>131556</xdr:rowOff>
    </xdr:from>
    <xdr:to>
      <xdr:col>7</xdr:col>
      <xdr:colOff>333375</xdr:colOff>
      <xdr:row>12</xdr:row>
      <xdr:rowOff>30480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6041224-CA17-45E6-BFB3-7EA1CE9810DC}"/>
            </a:ext>
          </a:extLst>
        </xdr:cNvPr>
        <xdr:cNvSpPr txBox="1"/>
      </xdr:nvSpPr>
      <xdr:spPr>
        <a:xfrm>
          <a:off x="3735593" y="1579356"/>
          <a:ext cx="864982" cy="441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475</a:t>
          </a:r>
        </a:p>
      </xdr:txBody>
    </xdr:sp>
    <xdr:clientData/>
  </xdr:twoCellAnchor>
  <xdr:twoCellAnchor>
    <xdr:from>
      <xdr:col>5</xdr:col>
      <xdr:colOff>272977</xdr:colOff>
      <xdr:row>12</xdr:row>
      <xdr:rowOff>31713</xdr:rowOff>
    </xdr:from>
    <xdr:to>
      <xdr:col>5</xdr:col>
      <xdr:colOff>425377</xdr:colOff>
      <xdr:row>12</xdr:row>
      <xdr:rowOff>162262</xdr:rowOff>
    </xdr:to>
    <xdr:sp macro="" textlink="">
      <xdr:nvSpPr>
        <xdr:cNvPr id="35" name="Isosceles Triangle 34">
          <a:extLst>
            <a:ext uri="{FF2B5EF4-FFF2-40B4-BE49-F238E27FC236}">
              <a16:creationId xmlns:a16="http://schemas.microsoft.com/office/drawing/2014/main" id="{3BC5FD5E-B73C-4ADB-95FC-174F798F8A75}"/>
            </a:ext>
          </a:extLst>
        </xdr:cNvPr>
        <xdr:cNvSpPr/>
      </xdr:nvSpPr>
      <xdr:spPr>
        <a:xfrm>
          <a:off x="3320977" y="2022438"/>
          <a:ext cx="152400" cy="13054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464262</xdr:colOff>
      <xdr:row>11</xdr:row>
      <xdr:rowOff>161813</xdr:rowOff>
    </xdr:from>
    <xdr:to>
      <xdr:col>8</xdr:col>
      <xdr:colOff>273650</xdr:colOff>
      <xdr:row>13</xdr:row>
      <xdr:rowOff>68692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0E51D44-D434-484A-994E-2B95BDC874AD}"/>
            </a:ext>
          </a:extLst>
        </xdr:cNvPr>
        <xdr:cNvSpPr txBox="1"/>
      </xdr:nvSpPr>
      <xdr:spPr>
        <a:xfrm>
          <a:off x="3512262" y="1971563"/>
          <a:ext cx="1638188" cy="268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3% Same Time Last Year</a:t>
          </a:r>
        </a:p>
      </xdr:txBody>
    </xdr:sp>
    <xdr:clientData/>
  </xdr:twoCellAnchor>
  <xdr:twoCellAnchor>
    <xdr:from>
      <xdr:col>5</xdr:col>
      <xdr:colOff>62865</xdr:colOff>
      <xdr:row>13</xdr:row>
      <xdr:rowOff>104775</xdr:rowOff>
    </xdr:from>
    <xdr:to>
      <xdr:col>8</xdr:col>
      <xdr:colOff>426163</xdr:colOff>
      <xdr:row>18</xdr:row>
      <xdr:rowOff>120015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DEF3A8F1-1992-48BB-A769-B806CAC8FA38}"/>
            </a:ext>
          </a:extLst>
        </xdr:cNvPr>
        <xdr:cNvSpPr txBox="1"/>
      </xdr:nvSpPr>
      <xdr:spPr>
        <a:xfrm>
          <a:off x="3110865" y="2276475"/>
          <a:ext cx="2192098" cy="92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Application Yield</a:t>
          </a:r>
          <a:r>
            <a:rPr lang="en-US" sz="1100" b="1" baseline="0"/>
            <a:t> %</a:t>
          </a:r>
          <a:endParaRPr lang="en-US" sz="1100" b="1"/>
        </a:p>
      </xdr:txBody>
    </xdr:sp>
    <xdr:clientData/>
  </xdr:twoCellAnchor>
  <xdr:twoCellAnchor>
    <xdr:from>
      <xdr:col>6</xdr:col>
      <xdr:colOff>51322</xdr:colOff>
      <xdr:row>14</xdr:row>
      <xdr:rowOff>129651</xdr:rowOff>
    </xdr:from>
    <xdr:to>
      <xdr:col>7</xdr:col>
      <xdr:colOff>407669</xdr:colOff>
      <xdr:row>17</xdr:row>
      <xdr:rowOff>45720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99EE6FB-A17B-4E04-8D92-1EE3A50AE8F1}"/>
            </a:ext>
          </a:extLst>
        </xdr:cNvPr>
        <xdr:cNvSpPr txBox="1"/>
      </xdr:nvSpPr>
      <xdr:spPr>
        <a:xfrm>
          <a:off x="3708922" y="2482326"/>
          <a:ext cx="965947" cy="458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63%</a:t>
          </a:r>
        </a:p>
      </xdr:txBody>
    </xdr:sp>
    <xdr:clientData/>
  </xdr:twoCellAnchor>
  <xdr:twoCellAnchor>
    <xdr:from>
      <xdr:col>5</xdr:col>
      <xdr:colOff>272977</xdr:colOff>
      <xdr:row>17</xdr:row>
      <xdr:rowOff>83148</xdr:rowOff>
    </xdr:from>
    <xdr:to>
      <xdr:col>5</xdr:col>
      <xdr:colOff>425377</xdr:colOff>
      <xdr:row>18</xdr:row>
      <xdr:rowOff>30817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95B4E0D9-1BEF-4D18-862A-E3C90F5857D6}"/>
            </a:ext>
          </a:extLst>
        </xdr:cNvPr>
        <xdr:cNvSpPr/>
      </xdr:nvSpPr>
      <xdr:spPr>
        <a:xfrm>
          <a:off x="3320977" y="2978748"/>
          <a:ext cx="152400" cy="12864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464262</xdr:colOff>
      <xdr:row>17</xdr:row>
      <xdr:rowOff>30368</xdr:rowOff>
    </xdr:from>
    <xdr:to>
      <xdr:col>8</xdr:col>
      <xdr:colOff>311750</xdr:colOff>
      <xdr:row>18</xdr:row>
      <xdr:rowOff>122032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BC60978-2A20-4200-89DA-A09CF1CCBC6C}"/>
            </a:ext>
          </a:extLst>
        </xdr:cNvPr>
        <xdr:cNvSpPr txBox="1"/>
      </xdr:nvSpPr>
      <xdr:spPr>
        <a:xfrm>
          <a:off x="3512262" y="2925968"/>
          <a:ext cx="1676288" cy="272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2% Same Time Last Year</a:t>
          </a:r>
        </a:p>
      </xdr:txBody>
    </xdr:sp>
    <xdr:clientData/>
  </xdr:twoCellAnchor>
  <xdr:twoCellAnchor>
    <xdr:from>
      <xdr:col>1</xdr:col>
      <xdr:colOff>106680</xdr:colOff>
      <xdr:row>21</xdr:row>
      <xdr:rowOff>135255</xdr:rowOff>
    </xdr:from>
    <xdr:to>
      <xdr:col>4</xdr:col>
      <xdr:colOff>485218</xdr:colOff>
      <xdr:row>26</xdr:row>
      <xdr:rowOff>163830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1FBEC4B-D868-4769-979B-183E382230F9}"/>
            </a:ext>
          </a:extLst>
        </xdr:cNvPr>
        <xdr:cNvSpPr txBox="1"/>
      </xdr:nvSpPr>
      <xdr:spPr>
        <a:xfrm>
          <a:off x="716280" y="3754755"/>
          <a:ext cx="2207338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Total Support YTD</a:t>
          </a:r>
        </a:p>
      </xdr:txBody>
    </xdr:sp>
    <xdr:clientData/>
  </xdr:twoCellAnchor>
  <xdr:twoCellAnchor>
    <xdr:from>
      <xdr:col>1</xdr:col>
      <xdr:colOff>371363</xdr:colOff>
      <xdr:row>23</xdr:row>
      <xdr:rowOff>7731</xdr:rowOff>
    </xdr:from>
    <xdr:to>
      <xdr:col>4</xdr:col>
      <xdr:colOff>256500</xdr:colOff>
      <xdr:row>25</xdr:row>
      <xdr:rowOff>93345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B5935CCD-68B0-460A-B022-D079B4B0F67A}"/>
            </a:ext>
          </a:extLst>
        </xdr:cNvPr>
        <xdr:cNvSpPr txBox="1"/>
      </xdr:nvSpPr>
      <xdr:spPr>
        <a:xfrm>
          <a:off x="980963" y="3989181"/>
          <a:ext cx="1713937" cy="447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$65,127</a:t>
          </a:r>
        </a:p>
      </xdr:txBody>
    </xdr:sp>
    <xdr:clientData/>
  </xdr:twoCellAnchor>
  <xdr:twoCellAnchor>
    <xdr:from>
      <xdr:col>1</xdr:col>
      <xdr:colOff>332032</xdr:colOff>
      <xdr:row>25</xdr:row>
      <xdr:rowOff>123153</xdr:rowOff>
    </xdr:from>
    <xdr:to>
      <xdr:col>1</xdr:col>
      <xdr:colOff>484432</xdr:colOff>
      <xdr:row>26</xdr:row>
      <xdr:rowOff>72727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1EB8812A-37C0-4B10-B4D1-8A52FE235B9F}"/>
            </a:ext>
          </a:extLst>
        </xdr:cNvPr>
        <xdr:cNvSpPr/>
      </xdr:nvSpPr>
      <xdr:spPr>
        <a:xfrm>
          <a:off x="941632" y="4466553"/>
          <a:ext cx="152400" cy="13054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523317</xdr:colOff>
      <xdr:row>25</xdr:row>
      <xdr:rowOff>64658</xdr:rowOff>
    </xdr:from>
    <xdr:to>
      <xdr:col>4</xdr:col>
      <xdr:colOff>332705</xdr:colOff>
      <xdr:row>26</xdr:row>
      <xdr:rowOff>160132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F8B82A23-F8BD-42B0-81CF-6EBEB9E24B11}"/>
            </a:ext>
          </a:extLst>
        </xdr:cNvPr>
        <xdr:cNvSpPr txBox="1"/>
      </xdr:nvSpPr>
      <xdr:spPr>
        <a:xfrm>
          <a:off x="1132917" y="4408058"/>
          <a:ext cx="1638188" cy="276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1% Same Time Last Year</a:t>
          </a:r>
        </a:p>
      </xdr:txBody>
    </xdr:sp>
    <xdr:clientData/>
  </xdr:twoCellAnchor>
  <xdr:twoCellAnchor>
    <xdr:from>
      <xdr:col>1</xdr:col>
      <xdr:colOff>106680</xdr:colOff>
      <xdr:row>27</xdr:row>
      <xdr:rowOff>20955</xdr:rowOff>
    </xdr:from>
    <xdr:to>
      <xdr:col>4</xdr:col>
      <xdr:colOff>485218</xdr:colOff>
      <xdr:row>32</xdr:row>
      <xdr:rowOff>38100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D15884F-F85B-43D5-9DE9-CD73D7E89154}"/>
            </a:ext>
          </a:extLst>
        </xdr:cNvPr>
        <xdr:cNvSpPr txBox="1"/>
      </xdr:nvSpPr>
      <xdr:spPr>
        <a:xfrm>
          <a:off x="716280" y="4726305"/>
          <a:ext cx="2207338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Support Per Student</a:t>
          </a:r>
        </a:p>
      </xdr:txBody>
    </xdr:sp>
    <xdr:clientData/>
  </xdr:twoCellAnchor>
  <xdr:twoCellAnchor>
    <xdr:from>
      <xdr:col>1</xdr:col>
      <xdr:colOff>599963</xdr:colOff>
      <xdr:row>28</xdr:row>
      <xdr:rowOff>55356</xdr:rowOff>
    </xdr:from>
    <xdr:to>
      <xdr:col>3</xdr:col>
      <xdr:colOff>483870</xdr:colOff>
      <xdr:row>30</xdr:row>
      <xdr:rowOff>163830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9DAA4CA0-59FB-4A03-9FF5-D27F2E633C4D}"/>
            </a:ext>
          </a:extLst>
        </xdr:cNvPr>
        <xdr:cNvSpPr txBox="1"/>
      </xdr:nvSpPr>
      <xdr:spPr>
        <a:xfrm>
          <a:off x="1209563" y="4941681"/>
          <a:ext cx="1103107" cy="470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$146</a:t>
          </a:r>
        </a:p>
      </xdr:txBody>
    </xdr:sp>
    <xdr:clientData/>
  </xdr:twoCellAnchor>
  <xdr:twoCellAnchor>
    <xdr:from>
      <xdr:col>1</xdr:col>
      <xdr:colOff>332032</xdr:colOff>
      <xdr:row>31</xdr:row>
      <xdr:rowOff>3138</xdr:rowOff>
    </xdr:from>
    <xdr:to>
      <xdr:col>1</xdr:col>
      <xdr:colOff>484432</xdr:colOff>
      <xdr:row>31</xdr:row>
      <xdr:rowOff>122257</xdr:rowOff>
    </xdr:to>
    <xdr:sp macro="" textlink="">
      <xdr:nvSpPr>
        <xdr:cNvPr id="51" name="Isosceles Triangle 50">
          <a:extLst>
            <a:ext uri="{FF2B5EF4-FFF2-40B4-BE49-F238E27FC236}">
              <a16:creationId xmlns:a16="http://schemas.microsoft.com/office/drawing/2014/main" id="{54F01571-870B-4EEE-B7A0-809201A9D819}"/>
            </a:ext>
          </a:extLst>
        </xdr:cNvPr>
        <xdr:cNvSpPr/>
      </xdr:nvSpPr>
      <xdr:spPr>
        <a:xfrm>
          <a:off x="941632" y="5432388"/>
          <a:ext cx="152400" cy="11911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523317</xdr:colOff>
      <xdr:row>30</xdr:row>
      <xdr:rowOff>127523</xdr:rowOff>
    </xdr:from>
    <xdr:to>
      <xdr:col>4</xdr:col>
      <xdr:colOff>370805</xdr:colOff>
      <xdr:row>32</xdr:row>
      <xdr:rowOff>28687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F2AB3A3-4526-46A0-BD06-896F1D15A8D2}"/>
            </a:ext>
          </a:extLst>
        </xdr:cNvPr>
        <xdr:cNvSpPr txBox="1"/>
      </xdr:nvSpPr>
      <xdr:spPr>
        <a:xfrm>
          <a:off x="1132917" y="5375798"/>
          <a:ext cx="16762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12% Same Time Last Year</a:t>
          </a:r>
        </a:p>
      </xdr:txBody>
    </xdr:sp>
    <xdr:clientData/>
  </xdr:twoCellAnchor>
  <xdr:twoCellAnchor>
    <xdr:from>
      <xdr:col>5</xdr:col>
      <xdr:colOff>26670</xdr:colOff>
      <xdr:row>21</xdr:row>
      <xdr:rowOff>160020</xdr:rowOff>
    </xdr:from>
    <xdr:to>
      <xdr:col>8</xdr:col>
      <xdr:colOff>389968</xdr:colOff>
      <xdr:row>26</xdr:row>
      <xdr:rowOff>169545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4A59D55-9477-4755-A99C-1ADA16DBD627}"/>
            </a:ext>
          </a:extLst>
        </xdr:cNvPr>
        <xdr:cNvSpPr txBox="1"/>
      </xdr:nvSpPr>
      <xdr:spPr>
        <a:xfrm>
          <a:off x="3074670" y="3779520"/>
          <a:ext cx="2192098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 of Student Impacted YTD</a:t>
          </a:r>
        </a:p>
      </xdr:txBody>
    </xdr:sp>
    <xdr:clientData/>
  </xdr:twoCellAnchor>
  <xdr:twoCellAnchor>
    <xdr:from>
      <xdr:col>6</xdr:col>
      <xdr:colOff>47513</xdr:colOff>
      <xdr:row>23</xdr:row>
      <xdr:rowOff>55356</xdr:rowOff>
    </xdr:from>
    <xdr:to>
      <xdr:col>7</xdr:col>
      <xdr:colOff>312420</xdr:colOff>
      <xdr:row>25</xdr:row>
      <xdr:rowOff>135255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0206237-ADC9-49C6-BB90-C40CA155160A}"/>
            </a:ext>
          </a:extLst>
        </xdr:cNvPr>
        <xdr:cNvSpPr txBox="1"/>
      </xdr:nvSpPr>
      <xdr:spPr>
        <a:xfrm>
          <a:off x="3705113" y="4036806"/>
          <a:ext cx="874507" cy="441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446</a:t>
          </a:r>
        </a:p>
      </xdr:txBody>
    </xdr:sp>
    <xdr:clientData/>
  </xdr:twoCellAnchor>
  <xdr:twoCellAnchor>
    <xdr:from>
      <xdr:col>5</xdr:col>
      <xdr:colOff>236782</xdr:colOff>
      <xdr:row>25</xdr:row>
      <xdr:rowOff>136488</xdr:rowOff>
    </xdr:from>
    <xdr:to>
      <xdr:col>5</xdr:col>
      <xdr:colOff>389182</xdr:colOff>
      <xdr:row>26</xdr:row>
      <xdr:rowOff>97492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DE6CDA9F-098E-4267-93D0-837492BB75E3}"/>
            </a:ext>
          </a:extLst>
        </xdr:cNvPr>
        <xdr:cNvSpPr/>
      </xdr:nvSpPr>
      <xdr:spPr>
        <a:xfrm>
          <a:off x="3284782" y="4479888"/>
          <a:ext cx="152400" cy="14197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428067</xdr:colOff>
      <xdr:row>25</xdr:row>
      <xdr:rowOff>95138</xdr:rowOff>
    </xdr:from>
    <xdr:to>
      <xdr:col>8</xdr:col>
      <xdr:colOff>237455</xdr:colOff>
      <xdr:row>26</xdr:row>
      <xdr:rowOff>169657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F9500976-547F-47AC-987B-B5E530B1E190}"/>
            </a:ext>
          </a:extLst>
        </xdr:cNvPr>
        <xdr:cNvSpPr txBox="1"/>
      </xdr:nvSpPr>
      <xdr:spPr>
        <a:xfrm>
          <a:off x="3476067" y="4438538"/>
          <a:ext cx="1638188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5</xdr:col>
      <xdr:colOff>26670</xdr:colOff>
      <xdr:row>27</xdr:row>
      <xdr:rowOff>28575</xdr:rowOff>
    </xdr:from>
    <xdr:to>
      <xdr:col>8</xdr:col>
      <xdr:colOff>389968</xdr:colOff>
      <xdr:row>32</xdr:row>
      <xdr:rowOff>38100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C4E0EA6-9677-4964-8A6D-5DA384E70509}"/>
            </a:ext>
          </a:extLst>
        </xdr:cNvPr>
        <xdr:cNvSpPr txBox="1"/>
      </xdr:nvSpPr>
      <xdr:spPr>
        <a:xfrm>
          <a:off x="3074670" y="4733925"/>
          <a:ext cx="2192098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No. of Awards Per Student</a:t>
          </a:r>
        </a:p>
      </xdr:txBody>
    </xdr:sp>
    <xdr:clientData/>
  </xdr:twoCellAnchor>
  <xdr:twoCellAnchor>
    <xdr:from>
      <xdr:col>6</xdr:col>
      <xdr:colOff>28462</xdr:colOff>
      <xdr:row>28</xdr:row>
      <xdr:rowOff>49641</xdr:rowOff>
    </xdr:from>
    <xdr:to>
      <xdr:col>7</xdr:col>
      <xdr:colOff>371474</xdr:colOff>
      <xdr:row>30</xdr:row>
      <xdr:rowOff>160020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D439265F-6401-483C-88D9-66946247A69F}"/>
            </a:ext>
          </a:extLst>
        </xdr:cNvPr>
        <xdr:cNvSpPr txBox="1"/>
      </xdr:nvSpPr>
      <xdr:spPr>
        <a:xfrm>
          <a:off x="3686062" y="4935966"/>
          <a:ext cx="952612" cy="4723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1.4</a:t>
          </a:r>
        </a:p>
      </xdr:txBody>
    </xdr:sp>
    <xdr:clientData/>
  </xdr:twoCellAnchor>
  <xdr:twoCellAnchor>
    <xdr:from>
      <xdr:col>5</xdr:col>
      <xdr:colOff>236782</xdr:colOff>
      <xdr:row>30</xdr:row>
      <xdr:rowOff>178398</xdr:rowOff>
    </xdr:from>
    <xdr:to>
      <xdr:col>5</xdr:col>
      <xdr:colOff>389182</xdr:colOff>
      <xdr:row>31</xdr:row>
      <xdr:rowOff>135592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976EEFCE-5569-4640-9289-59B8EDAFC5D0}"/>
            </a:ext>
          </a:extLst>
        </xdr:cNvPr>
        <xdr:cNvSpPr/>
      </xdr:nvSpPr>
      <xdr:spPr>
        <a:xfrm>
          <a:off x="3284782" y="5426673"/>
          <a:ext cx="152400" cy="13816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428067</xdr:colOff>
      <xdr:row>30</xdr:row>
      <xdr:rowOff>123713</xdr:rowOff>
    </xdr:from>
    <xdr:to>
      <xdr:col>8</xdr:col>
      <xdr:colOff>275555</xdr:colOff>
      <xdr:row>32</xdr:row>
      <xdr:rowOff>28687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21AEFF4-39E2-40D0-AFC1-EFD2B3CD1FBE}"/>
            </a:ext>
          </a:extLst>
        </xdr:cNvPr>
        <xdr:cNvSpPr txBox="1"/>
      </xdr:nvSpPr>
      <xdr:spPr>
        <a:xfrm>
          <a:off x="3476067" y="5371988"/>
          <a:ext cx="1676288" cy="266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3% Same Time Last Year</a:t>
          </a:r>
        </a:p>
      </xdr:txBody>
    </xdr:sp>
    <xdr:clientData/>
  </xdr:twoCellAnchor>
  <xdr:twoCellAnchor>
    <xdr:from>
      <xdr:col>1</xdr:col>
      <xdr:colOff>93345</xdr:colOff>
      <xdr:row>35</xdr:row>
      <xdr:rowOff>81915</xdr:rowOff>
    </xdr:from>
    <xdr:to>
      <xdr:col>4</xdr:col>
      <xdr:colOff>477598</xdr:colOff>
      <xdr:row>40</xdr:row>
      <xdr:rowOff>120015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533637D-C97A-4422-9806-1E01DDEF9778}"/>
            </a:ext>
          </a:extLst>
        </xdr:cNvPr>
        <xdr:cNvSpPr txBox="1"/>
      </xdr:nvSpPr>
      <xdr:spPr>
        <a:xfrm>
          <a:off x="702945" y="6235065"/>
          <a:ext cx="2213053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Total Supports YTD</a:t>
          </a:r>
        </a:p>
      </xdr:txBody>
    </xdr:sp>
    <xdr:clientData/>
  </xdr:twoCellAnchor>
  <xdr:twoCellAnchor>
    <xdr:from>
      <xdr:col>1</xdr:col>
      <xdr:colOff>321833</xdr:colOff>
      <xdr:row>36</xdr:row>
      <xdr:rowOff>173466</xdr:rowOff>
    </xdr:from>
    <xdr:to>
      <xdr:col>4</xdr:col>
      <xdr:colOff>283845</xdr:colOff>
      <xdr:row>39</xdr:row>
      <xdr:rowOff>72390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875B3BB9-2EBF-48D0-A3CD-60415E55E257}"/>
            </a:ext>
          </a:extLst>
        </xdr:cNvPr>
        <xdr:cNvSpPr txBox="1"/>
      </xdr:nvSpPr>
      <xdr:spPr>
        <a:xfrm>
          <a:off x="931433" y="6507591"/>
          <a:ext cx="1790812" cy="441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$65,567</a:t>
          </a:r>
        </a:p>
      </xdr:txBody>
    </xdr:sp>
    <xdr:clientData/>
  </xdr:twoCellAnchor>
  <xdr:twoCellAnchor>
    <xdr:from>
      <xdr:col>1</xdr:col>
      <xdr:colOff>324412</xdr:colOff>
      <xdr:row>39</xdr:row>
      <xdr:rowOff>83148</xdr:rowOff>
    </xdr:from>
    <xdr:to>
      <xdr:col>1</xdr:col>
      <xdr:colOff>476812</xdr:colOff>
      <xdr:row>40</xdr:row>
      <xdr:rowOff>25102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63F46EA7-44C4-4F7C-9D2F-E26E773FC138}"/>
            </a:ext>
          </a:extLst>
        </xdr:cNvPr>
        <xdr:cNvSpPr/>
      </xdr:nvSpPr>
      <xdr:spPr>
        <a:xfrm>
          <a:off x="934012" y="6960198"/>
          <a:ext cx="152400" cy="12292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515697</xdr:colOff>
      <xdr:row>39</xdr:row>
      <xdr:rowOff>32273</xdr:rowOff>
    </xdr:from>
    <xdr:to>
      <xdr:col>4</xdr:col>
      <xdr:colOff>325085</xdr:colOff>
      <xdr:row>40</xdr:row>
      <xdr:rowOff>114412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4883EBA1-406F-48DB-BEBA-3DC98A8A94EE}"/>
            </a:ext>
          </a:extLst>
        </xdr:cNvPr>
        <xdr:cNvSpPr txBox="1"/>
      </xdr:nvSpPr>
      <xdr:spPr>
        <a:xfrm>
          <a:off x="1125297" y="6909323"/>
          <a:ext cx="16381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1</xdr:col>
      <xdr:colOff>93345</xdr:colOff>
      <xdr:row>40</xdr:row>
      <xdr:rowOff>161925</xdr:rowOff>
    </xdr:from>
    <xdr:to>
      <xdr:col>4</xdr:col>
      <xdr:colOff>477598</xdr:colOff>
      <xdr:row>45</xdr:row>
      <xdr:rowOff>173355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25ACEF0-E065-46D7-9852-8B2D4CFEAC81}"/>
            </a:ext>
          </a:extLst>
        </xdr:cNvPr>
        <xdr:cNvSpPr txBox="1"/>
      </xdr:nvSpPr>
      <xdr:spPr>
        <a:xfrm>
          <a:off x="702945" y="7219950"/>
          <a:ext cx="2213053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Support Per Student</a:t>
          </a:r>
        </a:p>
      </xdr:txBody>
    </xdr:sp>
    <xdr:clientData/>
  </xdr:twoCellAnchor>
  <xdr:twoCellAnchor>
    <xdr:from>
      <xdr:col>1</xdr:col>
      <xdr:colOff>592343</xdr:colOff>
      <xdr:row>41</xdr:row>
      <xdr:rowOff>179181</xdr:rowOff>
    </xdr:from>
    <xdr:to>
      <xdr:col>3</xdr:col>
      <xdr:colOff>476250</xdr:colOff>
      <xdr:row>44</xdr:row>
      <xdr:rowOff>120015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E1C9F10-1B19-4765-8481-9C23DE85287D}"/>
            </a:ext>
          </a:extLst>
        </xdr:cNvPr>
        <xdr:cNvSpPr txBox="1"/>
      </xdr:nvSpPr>
      <xdr:spPr>
        <a:xfrm>
          <a:off x="1201943" y="7418181"/>
          <a:ext cx="1103107" cy="4837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$88</a:t>
          </a:r>
        </a:p>
      </xdr:txBody>
    </xdr:sp>
    <xdr:clientData/>
  </xdr:twoCellAnchor>
  <xdr:twoCellAnchor>
    <xdr:from>
      <xdr:col>1</xdr:col>
      <xdr:colOff>324412</xdr:colOff>
      <xdr:row>44</xdr:row>
      <xdr:rowOff>136488</xdr:rowOff>
    </xdr:from>
    <xdr:to>
      <xdr:col>1</xdr:col>
      <xdr:colOff>476812</xdr:colOff>
      <xdr:row>45</xdr:row>
      <xdr:rowOff>82252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F2B840BB-7E63-41E8-B22D-42FAC4CCA5E6}"/>
            </a:ext>
          </a:extLst>
        </xdr:cNvPr>
        <xdr:cNvSpPr/>
      </xdr:nvSpPr>
      <xdr:spPr>
        <a:xfrm>
          <a:off x="934012" y="7918413"/>
          <a:ext cx="152400" cy="12673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515697</xdr:colOff>
      <xdr:row>44</xdr:row>
      <xdr:rowOff>74183</xdr:rowOff>
    </xdr:from>
    <xdr:to>
      <xdr:col>4</xdr:col>
      <xdr:colOff>363185</xdr:colOff>
      <xdr:row>45</xdr:row>
      <xdr:rowOff>173467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2C54BD10-F348-40DB-B570-83603EB78219}"/>
            </a:ext>
          </a:extLst>
        </xdr:cNvPr>
        <xdr:cNvSpPr txBox="1"/>
      </xdr:nvSpPr>
      <xdr:spPr>
        <a:xfrm>
          <a:off x="1125297" y="7856108"/>
          <a:ext cx="1676288" cy="280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12% Same Time Last Year</a:t>
          </a:r>
        </a:p>
      </xdr:txBody>
    </xdr:sp>
    <xdr:clientData/>
  </xdr:twoCellAnchor>
  <xdr:twoCellAnchor>
    <xdr:from>
      <xdr:col>5</xdr:col>
      <xdr:colOff>19050</xdr:colOff>
      <xdr:row>35</xdr:row>
      <xdr:rowOff>114300</xdr:rowOff>
    </xdr:from>
    <xdr:to>
      <xdr:col>8</xdr:col>
      <xdr:colOff>382348</xdr:colOff>
      <xdr:row>40</xdr:row>
      <xdr:rowOff>131445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71780A19-1DFC-4254-851F-9D9B10A02246}"/>
            </a:ext>
          </a:extLst>
        </xdr:cNvPr>
        <xdr:cNvSpPr txBox="1"/>
      </xdr:nvSpPr>
      <xdr:spPr>
        <a:xfrm>
          <a:off x="3067050" y="6267450"/>
          <a:ext cx="2192098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 of Student Impacted YTD</a:t>
          </a:r>
        </a:p>
      </xdr:txBody>
    </xdr:sp>
    <xdr:clientData/>
  </xdr:twoCellAnchor>
  <xdr:twoCellAnchor>
    <xdr:from>
      <xdr:col>6</xdr:col>
      <xdr:colOff>39893</xdr:colOff>
      <xdr:row>37</xdr:row>
      <xdr:rowOff>5826</xdr:rowOff>
    </xdr:from>
    <xdr:to>
      <xdr:col>7</xdr:col>
      <xdr:colOff>304800</xdr:colOff>
      <xdr:row>39</xdr:row>
      <xdr:rowOff>81915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88EA95B-D0B9-479D-8E81-EBA34E535B94}"/>
            </a:ext>
          </a:extLst>
        </xdr:cNvPr>
        <xdr:cNvSpPr txBox="1"/>
      </xdr:nvSpPr>
      <xdr:spPr>
        <a:xfrm>
          <a:off x="3697493" y="6520926"/>
          <a:ext cx="874507" cy="438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744</a:t>
          </a:r>
        </a:p>
      </xdr:txBody>
    </xdr:sp>
    <xdr:clientData/>
  </xdr:twoCellAnchor>
  <xdr:twoCellAnchor>
    <xdr:from>
      <xdr:col>5</xdr:col>
      <xdr:colOff>420447</xdr:colOff>
      <xdr:row>39</xdr:row>
      <xdr:rowOff>49418</xdr:rowOff>
    </xdr:from>
    <xdr:to>
      <xdr:col>8</xdr:col>
      <xdr:colOff>229835</xdr:colOff>
      <xdr:row>40</xdr:row>
      <xdr:rowOff>131557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C8305F7A-6577-4EEF-B681-1B73BFCC8765}"/>
            </a:ext>
          </a:extLst>
        </xdr:cNvPr>
        <xdr:cNvSpPr txBox="1"/>
      </xdr:nvSpPr>
      <xdr:spPr>
        <a:xfrm>
          <a:off x="3468447" y="6926468"/>
          <a:ext cx="16381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5</xdr:col>
      <xdr:colOff>19050</xdr:colOff>
      <xdr:row>40</xdr:row>
      <xdr:rowOff>173355</xdr:rowOff>
    </xdr:from>
    <xdr:to>
      <xdr:col>8</xdr:col>
      <xdr:colOff>382348</xdr:colOff>
      <xdr:row>45</xdr:row>
      <xdr:rowOff>161925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EE0A720-AD6F-4157-9D3E-0F2A3ADFCE86}"/>
            </a:ext>
          </a:extLst>
        </xdr:cNvPr>
        <xdr:cNvSpPr txBox="1"/>
      </xdr:nvSpPr>
      <xdr:spPr>
        <a:xfrm>
          <a:off x="3067050" y="7231380"/>
          <a:ext cx="2192098" cy="893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No. of Awards Per Student</a:t>
          </a:r>
        </a:p>
      </xdr:txBody>
    </xdr:sp>
    <xdr:clientData/>
  </xdr:twoCellAnchor>
  <xdr:twoCellAnchor>
    <xdr:from>
      <xdr:col>6</xdr:col>
      <xdr:colOff>20842</xdr:colOff>
      <xdr:row>42</xdr:row>
      <xdr:rowOff>11541</xdr:rowOff>
    </xdr:from>
    <xdr:to>
      <xdr:col>7</xdr:col>
      <xdr:colOff>363854</xdr:colOff>
      <xdr:row>44</xdr:row>
      <xdr:rowOff>114300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D379C738-EC66-415C-87D5-20FA2D44B760}"/>
            </a:ext>
          </a:extLst>
        </xdr:cNvPr>
        <xdr:cNvSpPr txBox="1"/>
      </xdr:nvSpPr>
      <xdr:spPr>
        <a:xfrm>
          <a:off x="3678442" y="7431516"/>
          <a:ext cx="952612" cy="4647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1.8</a:t>
          </a:r>
        </a:p>
      </xdr:txBody>
    </xdr:sp>
    <xdr:clientData/>
  </xdr:twoCellAnchor>
  <xdr:twoCellAnchor>
    <xdr:from>
      <xdr:col>5</xdr:col>
      <xdr:colOff>229162</xdr:colOff>
      <xdr:row>44</xdr:row>
      <xdr:rowOff>136488</xdr:rowOff>
    </xdr:from>
    <xdr:to>
      <xdr:col>5</xdr:col>
      <xdr:colOff>381562</xdr:colOff>
      <xdr:row>45</xdr:row>
      <xdr:rowOff>82252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120B3D6A-3646-45AE-9B98-A6831091EAC6}"/>
            </a:ext>
          </a:extLst>
        </xdr:cNvPr>
        <xdr:cNvSpPr/>
      </xdr:nvSpPr>
      <xdr:spPr>
        <a:xfrm>
          <a:off x="3277162" y="7918413"/>
          <a:ext cx="152400" cy="12673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420447</xdr:colOff>
      <xdr:row>44</xdr:row>
      <xdr:rowOff>49418</xdr:rowOff>
    </xdr:from>
    <xdr:to>
      <xdr:col>8</xdr:col>
      <xdr:colOff>267935</xdr:colOff>
      <xdr:row>45</xdr:row>
      <xdr:rowOff>131557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4DD22E84-3ED4-41B3-905A-C4ABE7A658E9}"/>
            </a:ext>
          </a:extLst>
        </xdr:cNvPr>
        <xdr:cNvSpPr txBox="1"/>
      </xdr:nvSpPr>
      <xdr:spPr>
        <a:xfrm>
          <a:off x="3468447" y="7831343"/>
          <a:ext cx="16762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3% Same Time Last Year</a:t>
          </a:r>
        </a:p>
      </xdr:txBody>
    </xdr:sp>
    <xdr:clientData/>
  </xdr:twoCellAnchor>
  <xdr:twoCellAnchor>
    <xdr:from>
      <xdr:col>6</xdr:col>
      <xdr:colOff>586740</xdr:colOff>
      <xdr:row>2</xdr:row>
      <xdr:rowOff>64770</xdr:rowOff>
    </xdr:from>
    <xdr:to>
      <xdr:col>21</xdr:col>
      <xdr:colOff>76200</xdr:colOff>
      <xdr:row>5</xdr:row>
      <xdr:rowOff>93345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ECF23810-1339-40AB-83E1-31F779A6C06C}"/>
            </a:ext>
          </a:extLst>
        </xdr:cNvPr>
        <xdr:cNvSpPr txBox="1"/>
      </xdr:nvSpPr>
      <xdr:spPr>
        <a:xfrm>
          <a:off x="4244340" y="245745"/>
          <a:ext cx="863346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Provides</a:t>
          </a:r>
          <a:r>
            <a:rPr lang="en-US" sz="1100" baseline="0"/>
            <a:t> data on students impacted by each type of direct support.  Students are counted a multiple times based on awards received.  </a:t>
          </a:r>
          <a:endParaRPr lang="en-US" sz="1100"/>
        </a:p>
      </xdr:txBody>
    </xdr:sp>
    <xdr:clientData/>
  </xdr:twoCellAnchor>
  <xdr:twoCellAnchor>
    <xdr:from>
      <xdr:col>5</xdr:col>
      <xdr:colOff>215827</xdr:colOff>
      <xdr:row>39</xdr:row>
      <xdr:rowOff>69813</xdr:rowOff>
    </xdr:from>
    <xdr:to>
      <xdr:col>5</xdr:col>
      <xdr:colOff>368227</xdr:colOff>
      <xdr:row>40</xdr:row>
      <xdr:rowOff>11767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F718A1B5-FE87-4DCD-A1A8-E0049C5FDA88}"/>
            </a:ext>
          </a:extLst>
        </xdr:cNvPr>
        <xdr:cNvSpPr/>
      </xdr:nvSpPr>
      <xdr:spPr>
        <a:xfrm>
          <a:off x="3263827" y="7127838"/>
          <a:ext cx="152400" cy="12292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114300</xdr:colOff>
      <xdr:row>3</xdr:row>
      <xdr:rowOff>62865</xdr:rowOff>
    </xdr:from>
    <xdr:to>
      <xdr:col>20</xdr:col>
      <xdr:colOff>381560</xdr:colOff>
      <xdr:row>4</xdr:row>
      <xdr:rowOff>135255</xdr:rowOff>
    </xdr:to>
    <xdr:sp macro="" textlink="">
      <xdr:nvSpPr>
        <xdr:cNvPr id="11" name="Heptagon 10">
          <a:extLst>
            <a:ext uri="{FF2B5EF4-FFF2-40B4-BE49-F238E27FC236}">
              <a16:creationId xmlns:a16="http://schemas.microsoft.com/office/drawing/2014/main" id="{78BFB267-E478-427A-8AFB-072C14ADE939}"/>
            </a:ext>
          </a:extLst>
        </xdr:cNvPr>
        <xdr:cNvSpPr/>
      </xdr:nvSpPr>
      <xdr:spPr>
        <a:xfrm>
          <a:off x="12306300" y="605790"/>
          <a:ext cx="267260" cy="25336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4</xdr:col>
      <xdr:colOff>215265</xdr:colOff>
      <xdr:row>6</xdr:row>
      <xdr:rowOff>74295</xdr:rowOff>
    </xdr:from>
    <xdr:to>
      <xdr:col>4</xdr:col>
      <xdr:colOff>482525</xdr:colOff>
      <xdr:row>7</xdr:row>
      <xdr:rowOff>154305</xdr:rowOff>
    </xdr:to>
    <xdr:sp macro="" textlink="">
      <xdr:nvSpPr>
        <xdr:cNvPr id="21" name="Heptagon 20">
          <a:extLst>
            <a:ext uri="{FF2B5EF4-FFF2-40B4-BE49-F238E27FC236}">
              <a16:creationId xmlns:a16="http://schemas.microsoft.com/office/drawing/2014/main" id="{0F68631A-492E-4548-8B30-3BAB13C305C2}"/>
            </a:ext>
          </a:extLst>
        </xdr:cNvPr>
        <xdr:cNvSpPr/>
      </xdr:nvSpPr>
      <xdr:spPr>
        <a:xfrm>
          <a:off x="2653665" y="1160145"/>
          <a:ext cx="267260" cy="26098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4</xdr:col>
      <xdr:colOff>236220</xdr:colOff>
      <xdr:row>19</xdr:row>
      <xdr:rowOff>116205</xdr:rowOff>
    </xdr:from>
    <xdr:to>
      <xdr:col>4</xdr:col>
      <xdr:colOff>503480</xdr:colOff>
      <xdr:row>21</xdr:row>
      <xdr:rowOff>7620</xdr:rowOff>
    </xdr:to>
    <xdr:sp macro="" textlink="">
      <xdr:nvSpPr>
        <xdr:cNvPr id="41" name="Heptagon 40">
          <a:extLst>
            <a:ext uri="{FF2B5EF4-FFF2-40B4-BE49-F238E27FC236}">
              <a16:creationId xmlns:a16="http://schemas.microsoft.com/office/drawing/2014/main" id="{FCB58F1B-2893-47CF-BA6B-5873828B48AF}"/>
            </a:ext>
          </a:extLst>
        </xdr:cNvPr>
        <xdr:cNvSpPr/>
      </xdr:nvSpPr>
      <xdr:spPr>
        <a:xfrm>
          <a:off x="2674620" y="3554730"/>
          <a:ext cx="267260" cy="25336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4</xdr:col>
      <xdr:colOff>255270</xdr:colOff>
      <xdr:row>33</xdr:row>
      <xdr:rowOff>125730</xdr:rowOff>
    </xdr:from>
    <xdr:to>
      <xdr:col>4</xdr:col>
      <xdr:colOff>522530</xdr:colOff>
      <xdr:row>35</xdr:row>
      <xdr:rowOff>20955</xdr:rowOff>
    </xdr:to>
    <xdr:sp macro="" textlink="">
      <xdr:nvSpPr>
        <xdr:cNvPr id="42" name="Heptagon 41">
          <a:extLst>
            <a:ext uri="{FF2B5EF4-FFF2-40B4-BE49-F238E27FC236}">
              <a16:creationId xmlns:a16="http://schemas.microsoft.com/office/drawing/2014/main" id="{B0092E88-7141-4BAD-AB69-92FC6CA6FAE9}"/>
            </a:ext>
          </a:extLst>
        </xdr:cNvPr>
        <xdr:cNvSpPr/>
      </xdr:nvSpPr>
      <xdr:spPr>
        <a:xfrm>
          <a:off x="2693670" y="6097905"/>
          <a:ext cx="267260" cy="25717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22</xdr:col>
      <xdr:colOff>97155</xdr:colOff>
      <xdr:row>2</xdr:row>
      <xdr:rowOff>140970</xdr:rowOff>
    </xdr:from>
    <xdr:to>
      <xdr:col>22</xdr:col>
      <xdr:colOff>364415</xdr:colOff>
      <xdr:row>4</xdr:row>
      <xdr:rowOff>40005</xdr:rowOff>
    </xdr:to>
    <xdr:sp macro="" textlink="">
      <xdr:nvSpPr>
        <xdr:cNvPr id="43" name="Heptagon 42">
          <a:extLst>
            <a:ext uri="{FF2B5EF4-FFF2-40B4-BE49-F238E27FC236}">
              <a16:creationId xmlns:a16="http://schemas.microsoft.com/office/drawing/2014/main" id="{5CFCB87C-82AE-410F-81B7-5377437F5DE8}"/>
            </a:ext>
          </a:extLst>
        </xdr:cNvPr>
        <xdr:cNvSpPr/>
      </xdr:nvSpPr>
      <xdr:spPr>
        <a:xfrm>
          <a:off x="13508355" y="502920"/>
          <a:ext cx="267260" cy="26098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22</xdr:col>
      <xdr:colOff>135255</xdr:colOff>
      <xdr:row>11</xdr:row>
      <xdr:rowOff>169545</xdr:rowOff>
    </xdr:from>
    <xdr:to>
      <xdr:col>22</xdr:col>
      <xdr:colOff>402515</xdr:colOff>
      <xdr:row>13</xdr:row>
      <xdr:rowOff>68580</xdr:rowOff>
    </xdr:to>
    <xdr:sp macro="" textlink="">
      <xdr:nvSpPr>
        <xdr:cNvPr id="44" name="Heptagon 43">
          <a:extLst>
            <a:ext uri="{FF2B5EF4-FFF2-40B4-BE49-F238E27FC236}">
              <a16:creationId xmlns:a16="http://schemas.microsoft.com/office/drawing/2014/main" id="{B9901C5A-2A18-4ABE-B352-5091A2DF3538}"/>
            </a:ext>
          </a:extLst>
        </xdr:cNvPr>
        <xdr:cNvSpPr/>
      </xdr:nvSpPr>
      <xdr:spPr>
        <a:xfrm>
          <a:off x="13546455" y="2160270"/>
          <a:ext cx="267260" cy="26098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22</xdr:col>
      <xdr:colOff>171450</xdr:colOff>
      <xdr:row>15</xdr:row>
      <xdr:rowOff>97155</xdr:rowOff>
    </xdr:from>
    <xdr:to>
      <xdr:col>22</xdr:col>
      <xdr:colOff>438710</xdr:colOff>
      <xdr:row>16</xdr:row>
      <xdr:rowOff>173355</xdr:rowOff>
    </xdr:to>
    <xdr:sp macro="" textlink="">
      <xdr:nvSpPr>
        <xdr:cNvPr id="71" name="Heptagon 70">
          <a:extLst>
            <a:ext uri="{FF2B5EF4-FFF2-40B4-BE49-F238E27FC236}">
              <a16:creationId xmlns:a16="http://schemas.microsoft.com/office/drawing/2014/main" id="{7F8D7140-F9AC-43FB-A1CF-95E8529B64D8}"/>
            </a:ext>
          </a:extLst>
        </xdr:cNvPr>
        <xdr:cNvSpPr/>
      </xdr:nvSpPr>
      <xdr:spPr>
        <a:xfrm>
          <a:off x="13582650" y="2811780"/>
          <a:ext cx="267260" cy="25717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22</xdr:col>
      <xdr:colOff>205740</xdr:colOff>
      <xdr:row>20</xdr:row>
      <xdr:rowOff>150495</xdr:rowOff>
    </xdr:from>
    <xdr:to>
      <xdr:col>22</xdr:col>
      <xdr:colOff>473000</xdr:colOff>
      <xdr:row>22</xdr:row>
      <xdr:rowOff>45720</xdr:rowOff>
    </xdr:to>
    <xdr:sp macro="" textlink="">
      <xdr:nvSpPr>
        <xdr:cNvPr id="78" name="Heptagon 77">
          <a:extLst>
            <a:ext uri="{FF2B5EF4-FFF2-40B4-BE49-F238E27FC236}">
              <a16:creationId xmlns:a16="http://schemas.microsoft.com/office/drawing/2014/main" id="{E665DB4D-CFC4-4E73-8FE9-BD1A71EEB75C}"/>
            </a:ext>
          </a:extLst>
        </xdr:cNvPr>
        <xdr:cNvSpPr/>
      </xdr:nvSpPr>
      <xdr:spPr>
        <a:xfrm>
          <a:off x="13616940" y="3769995"/>
          <a:ext cx="267260" cy="25717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85613</xdr:colOff>
      <xdr:row>3</xdr:row>
      <xdr:rowOff>67458</xdr:rowOff>
    </xdr:from>
    <xdr:to>
      <xdr:col>7</xdr:col>
      <xdr:colOff>304800</xdr:colOff>
      <xdr:row>6</xdr:row>
      <xdr:rowOff>101300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022CF7-BAC5-4268-8695-4C2999058556}"/>
            </a:ext>
          </a:extLst>
        </xdr:cNvPr>
        <xdr:cNvSpPr txBox="1"/>
      </xdr:nvSpPr>
      <xdr:spPr>
        <a:xfrm>
          <a:off x="695213" y="610383"/>
          <a:ext cx="3876787" cy="57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/>
            <a:t>CCSF INDIRECT</a:t>
          </a:r>
          <a:r>
            <a:rPr lang="en-US" sz="2800" b="1" baseline="0"/>
            <a:t> SUPPORT</a:t>
          </a:r>
          <a:endParaRPr lang="en-US" sz="2800" b="1"/>
        </a:p>
      </xdr:txBody>
    </xdr:sp>
    <xdr:clientData/>
  </xdr:twoCellAnchor>
  <xdr:twoCellAnchor>
    <xdr:from>
      <xdr:col>7</xdr:col>
      <xdr:colOff>396240</xdr:colOff>
      <xdr:row>3</xdr:row>
      <xdr:rowOff>59614</xdr:rowOff>
    </xdr:from>
    <xdr:to>
      <xdr:col>21</xdr:col>
      <xdr:colOff>114300</xdr:colOff>
      <xdr:row>6</xdr:row>
      <xdr:rowOff>93904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CDF84F-7162-4DAE-A11E-0BC25B935DD2}"/>
            </a:ext>
          </a:extLst>
        </xdr:cNvPr>
        <xdr:cNvSpPr txBox="1"/>
      </xdr:nvSpPr>
      <xdr:spPr>
        <a:xfrm>
          <a:off x="4663440" y="602539"/>
          <a:ext cx="8252460" cy="577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on students impacted by each type of indirect support.  Students are counted a multiple times based on support received.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21</xdr:col>
      <xdr:colOff>97155</xdr:colOff>
      <xdr:row>20</xdr:row>
      <xdr:rowOff>165735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1D06C92-D25B-4510-A7C8-46B6C65C76FC}"/>
            </a:ext>
          </a:extLst>
        </xdr:cNvPr>
        <xdr:cNvSpPr/>
      </xdr:nvSpPr>
      <xdr:spPr>
        <a:xfrm>
          <a:off x="609600" y="1266825"/>
          <a:ext cx="12289155" cy="251841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114301</xdr:colOff>
      <xdr:row>7</xdr:row>
      <xdr:rowOff>85725</xdr:rowOff>
    </xdr:from>
    <xdr:to>
      <xdr:col>4</xdr:col>
      <xdr:colOff>114301</xdr:colOff>
      <xdr:row>8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937E5E-8DD9-4CC4-AE76-401E9C6F3261}"/>
            </a:ext>
          </a:extLst>
        </xdr:cNvPr>
        <xdr:cNvSpPr txBox="1"/>
      </xdr:nvSpPr>
      <xdr:spPr>
        <a:xfrm>
          <a:off x="723901" y="1352550"/>
          <a:ext cx="1828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ASSET PURCHASES</a:t>
          </a:r>
        </a:p>
      </xdr:txBody>
    </xdr:sp>
    <xdr:clientData/>
  </xdr:twoCellAnchor>
  <xdr:twoCellAnchor>
    <xdr:from>
      <xdr:col>9</xdr:col>
      <xdr:colOff>36196</xdr:colOff>
      <xdr:row>9</xdr:row>
      <xdr:rowOff>167641</xdr:rowOff>
    </xdr:from>
    <xdr:to>
      <xdr:col>14</xdr:col>
      <xdr:colOff>537211</xdr:colOff>
      <xdr:row>20</xdr:row>
      <xdr:rowOff>43815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5625E74-92A0-4D62-9C15-86B4F656E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120015</xdr:colOff>
      <xdr:row>7</xdr:row>
      <xdr:rowOff>76200</xdr:rowOff>
    </xdr:from>
    <xdr:to>
      <xdr:col>8</xdr:col>
      <xdr:colOff>390525</xdr:colOff>
      <xdr:row>8</xdr:row>
      <xdr:rowOff>171450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A6C4A15-9234-4E44-BDAC-50956E26F265}"/>
            </a:ext>
          </a:extLst>
        </xdr:cNvPr>
        <xdr:cNvSpPr txBox="1"/>
      </xdr:nvSpPr>
      <xdr:spPr>
        <a:xfrm>
          <a:off x="3168015" y="1343025"/>
          <a:ext cx="209931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accent2">
                  <a:lumMod val="75000"/>
                </a:schemeClr>
              </a:solidFill>
            </a:rPr>
            <a:t>18% of Indirect Support</a:t>
          </a:r>
        </a:p>
      </xdr:txBody>
    </xdr:sp>
    <xdr:clientData/>
  </xdr:twoCellAnchor>
  <xdr:twoCellAnchor>
    <xdr:from>
      <xdr:col>11</xdr:col>
      <xdr:colOff>321946</xdr:colOff>
      <xdr:row>7</xdr:row>
      <xdr:rowOff>152400</xdr:rowOff>
    </xdr:from>
    <xdr:to>
      <xdr:col>14</xdr:col>
      <xdr:colOff>165624</xdr:colOff>
      <xdr:row>9</xdr:row>
      <xdr:rowOff>69028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0668677-5D38-4BD4-8803-4EFC1D4614D7}"/>
            </a:ext>
          </a:extLst>
        </xdr:cNvPr>
        <xdr:cNvSpPr txBox="1"/>
      </xdr:nvSpPr>
      <xdr:spPr>
        <a:xfrm>
          <a:off x="7027546" y="1419225"/>
          <a:ext cx="1672478" cy="2785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1</xdr:col>
      <xdr:colOff>125731</xdr:colOff>
      <xdr:row>9</xdr:row>
      <xdr:rowOff>116205</xdr:rowOff>
    </xdr:from>
    <xdr:to>
      <xdr:col>4</xdr:col>
      <xdr:colOff>504269</xdr:colOff>
      <xdr:row>14</xdr:row>
      <xdr:rowOff>152400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11164AE-4F9C-43F4-A412-99A151592C8C}"/>
            </a:ext>
          </a:extLst>
        </xdr:cNvPr>
        <xdr:cNvSpPr txBox="1"/>
      </xdr:nvSpPr>
      <xdr:spPr>
        <a:xfrm>
          <a:off x="735331" y="1744980"/>
          <a:ext cx="2207338" cy="941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Total Purchases YTD</a:t>
          </a:r>
        </a:p>
      </xdr:txBody>
    </xdr:sp>
    <xdr:clientData/>
  </xdr:twoCellAnchor>
  <xdr:twoCellAnchor>
    <xdr:from>
      <xdr:col>1</xdr:col>
      <xdr:colOff>392319</xdr:colOff>
      <xdr:row>10</xdr:row>
      <xdr:rowOff>171561</xdr:rowOff>
    </xdr:from>
    <xdr:to>
      <xdr:col>4</xdr:col>
      <xdr:colOff>333375</xdr:colOff>
      <xdr:row>13</xdr:row>
      <xdr:rowOff>83820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5192D18-4236-4D63-8A9E-759FDE336A64}"/>
            </a:ext>
          </a:extLst>
        </xdr:cNvPr>
        <xdr:cNvSpPr txBox="1"/>
      </xdr:nvSpPr>
      <xdr:spPr>
        <a:xfrm>
          <a:off x="1001919" y="1981311"/>
          <a:ext cx="1769856" cy="455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$165,045</a:t>
          </a:r>
        </a:p>
      </xdr:txBody>
    </xdr:sp>
    <xdr:clientData/>
  </xdr:twoCellAnchor>
  <xdr:twoCellAnchor>
    <xdr:from>
      <xdr:col>1</xdr:col>
      <xdr:colOff>351083</xdr:colOff>
      <xdr:row>13</xdr:row>
      <xdr:rowOff>109818</xdr:rowOff>
    </xdr:from>
    <xdr:to>
      <xdr:col>1</xdr:col>
      <xdr:colOff>503483</xdr:colOff>
      <xdr:row>14</xdr:row>
      <xdr:rowOff>57487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B085AC69-C9C8-475C-ACE3-C5B707D9D2A3}"/>
            </a:ext>
          </a:extLst>
        </xdr:cNvPr>
        <xdr:cNvSpPr/>
      </xdr:nvSpPr>
      <xdr:spPr>
        <a:xfrm>
          <a:off x="960683" y="2462493"/>
          <a:ext cx="152400" cy="12864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13</xdr:row>
      <xdr:rowOff>45608</xdr:rowOff>
    </xdr:from>
    <xdr:to>
      <xdr:col>4</xdr:col>
      <xdr:colOff>351756</xdr:colOff>
      <xdr:row>14</xdr:row>
      <xdr:rowOff>146797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745928-D60C-49D2-8C5C-13F1798B7FD8}"/>
            </a:ext>
          </a:extLst>
        </xdr:cNvPr>
        <xdr:cNvSpPr txBox="1"/>
      </xdr:nvSpPr>
      <xdr:spPr>
        <a:xfrm>
          <a:off x="1151968" y="2398283"/>
          <a:ext cx="1638188" cy="282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1</xdr:col>
      <xdr:colOff>125731</xdr:colOff>
      <xdr:row>15</xdr:row>
      <xdr:rowOff>1905</xdr:rowOff>
    </xdr:from>
    <xdr:to>
      <xdr:col>4</xdr:col>
      <xdr:colOff>504269</xdr:colOff>
      <xdr:row>20</xdr:row>
      <xdr:rowOff>22860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42082D2-C6F2-4200-985B-D4CC4AE97465}"/>
            </a:ext>
          </a:extLst>
        </xdr:cNvPr>
        <xdr:cNvSpPr txBox="1"/>
      </xdr:nvSpPr>
      <xdr:spPr>
        <a:xfrm>
          <a:off x="735331" y="2716530"/>
          <a:ext cx="2207338" cy="925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Impact Per Student</a:t>
          </a:r>
        </a:p>
      </xdr:txBody>
    </xdr:sp>
    <xdr:clientData/>
  </xdr:twoCellAnchor>
  <xdr:twoCellAnchor>
    <xdr:from>
      <xdr:col>2</xdr:col>
      <xdr:colOff>9414</xdr:colOff>
      <xdr:row>16</xdr:row>
      <xdr:rowOff>43926</xdr:rowOff>
    </xdr:from>
    <xdr:to>
      <xdr:col>3</xdr:col>
      <xdr:colOff>502921</xdr:colOff>
      <xdr:row>18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3169FC7-45F8-4AA1-87DC-A516621A8B37}"/>
            </a:ext>
          </a:extLst>
        </xdr:cNvPr>
        <xdr:cNvSpPr txBox="1"/>
      </xdr:nvSpPr>
      <xdr:spPr>
        <a:xfrm>
          <a:off x="1228614" y="2939526"/>
          <a:ext cx="1103107" cy="470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$102</a:t>
          </a:r>
        </a:p>
      </xdr:txBody>
    </xdr:sp>
    <xdr:clientData/>
  </xdr:twoCellAnchor>
  <xdr:twoCellAnchor>
    <xdr:from>
      <xdr:col>1</xdr:col>
      <xdr:colOff>351083</xdr:colOff>
      <xdr:row>18</xdr:row>
      <xdr:rowOff>168873</xdr:rowOff>
    </xdr:from>
    <xdr:to>
      <xdr:col>1</xdr:col>
      <xdr:colOff>503483</xdr:colOff>
      <xdr:row>19</xdr:row>
      <xdr:rowOff>108922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E076AF0C-50DC-427A-A545-192A9711F5BE}"/>
            </a:ext>
          </a:extLst>
        </xdr:cNvPr>
        <xdr:cNvSpPr/>
      </xdr:nvSpPr>
      <xdr:spPr>
        <a:xfrm>
          <a:off x="960683" y="3426423"/>
          <a:ext cx="152400" cy="12102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18</xdr:row>
      <xdr:rowOff>116093</xdr:rowOff>
    </xdr:from>
    <xdr:to>
      <xdr:col>4</xdr:col>
      <xdr:colOff>389856</xdr:colOff>
      <xdr:row>20</xdr:row>
      <xdr:rowOff>11542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3414484-9E28-4BE9-A05A-FDECA5FC3EC2}"/>
            </a:ext>
          </a:extLst>
        </xdr:cNvPr>
        <xdr:cNvSpPr txBox="1"/>
      </xdr:nvSpPr>
      <xdr:spPr>
        <a:xfrm>
          <a:off x="1151968" y="3373643"/>
          <a:ext cx="1676288" cy="257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5</xdr:col>
      <xdr:colOff>45721</xdr:colOff>
      <xdr:row>9</xdr:row>
      <xdr:rowOff>146685</xdr:rowOff>
    </xdr:from>
    <xdr:to>
      <xdr:col>8</xdr:col>
      <xdr:colOff>412829</xdr:colOff>
      <xdr:row>14</xdr:row>
      <xdr:rowOff>158115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CF5C0B2-186C-4A9D-8596-72FFDA602660}"/>
            </a:ext>
          </a:extLst>
        </xdr:cNvPr>
        <xdr:cNvSpPr txBox="1"/>
      </xdr:nvSpPr>
      <xdr:spPr>
        <a:xfrm>
          <a:off x="3093721" y="1775460"/>
          <a:ext cx="2195908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 of Students Impacted YTD</a:t>
          </a:r>
        </a:p>
      </xdr:txBody>
    </xdr:sp>
    <xdr:clientData/>
  </xdr:twoCellAnchor>
  <xdr:twoCellAnchor>
    <xdr:from>
      <xdr:col>5</xdr:col>
      <xdr:colOff>561864</xdr:colOff>
      <xdr:row>11</xdr:row>
      <xdr:rowOff>57261</xdr:rowOff>
    </xdr:from>
    <xdr:to>
      <xdr:col>7</xdr:col>
      <xdr:colOff>495300</xdr:colOff>
      <xdr:row>13</xdr:row>
      <xdr:rowOff>125730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1AAEE74-414F-46DB-B16F-04AC065E88CC}"/>
            </a:ext>
          </a:extLst>
        </xdr:cNvPr>
        <xdr:cNvSpPr txBox="1"/>
      </xdr:nvSpPr>
      <xdr:spPr>
        <a:xfrm>
          <a:off x="3609864" y="2047986"/>
          <a:ext cx="1152636" cy="4304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1,620</a:t>
          </a:r>
        </a:p>
      </xdr:txBody>
    </xdr:sp>
    <xdr:clientData/>
  </xdr:twoCellAnchor>
  <xdr:twoCellAnchor>
    <xdr:from>
      <xdr:col>5</xdr:col>
      <xdr:colOff>259643</xdr:colOff>
      <xdr:row>13</xdr:row>
      <xdr:rowOff>117438</xdr:rowOff>
    </xdr:from>
    <xdr:to>
      <xdr:col>5</xdr:col>
      <xdr:colOff>412043</xdr:colOff>
      <xdr:row>14</xdr:row>
      <xdr:rowOff>78442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7313735F-C64E-4ECD-AD8A-9B9E0286E73B}"/>
            </a:ext>
          </a:extLst>
        </xdr:cNvPr>
        <xdr:cNvSpPr/>
      </xdr:nvSpPr>
      <xdr:spPr>
        <a:xfrm>
          <a:off x="3307643" y="2470113"/>
          <a:ext cx="152400" cy="14197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450928</xdr:colOff>
      <xdr:row>13</xdr:row>
      <xdr:rowOff>83708</xdr:rowOff>
    </xdr:from>
    <xdr:to>
      <xdr:col>8</xdr:col>
      <xdr:colOff>260316</xdr:colOff>
      <xdr:row>14</xdr:row>
      <xdr:rowOff>158227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116CA6A-E5D8-423F-ADB2-470A5329B3E3}"/>
            </a:ext>
          </a:extLst>
        </xdr:cNvPr>
        <xdr:cNvSpPr txBox="1"/>
      </xdr:nvSpPr>
      <xdr:spPr>
        <a:xfrm>
          <a:off x="3498928" y="2436383"/>
          <a:ext cx="1638188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1% Same Time Last Year</a:t>
          </a:r>
        </a:p>
      </xdr:txBody>
    </xdr:sp>
    <xdr:clientData/>
  </xdr:twoCellAnchor>
  <xdr:twoCellAnchor>
    <xdr:from>
      <xdr:col>5</xdr:col>
      <xdr:colOff>45721</xdr:colOff>
      <xdr:row>15</xdr:row>
      <xdr:rowOff>11430</xdr:rowOff>
    </xdr:from>
    <xdr:to>
      <xdr:col>8</xdr:col>
      <xdr:colOff>412829</xdr:colOff>
      <xdr:row>20</xdr:row>
      <xdr:rowOff>22860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4FA31CF-5376-4309-A7C3-F1165477D722}"/>
            </a:ext>
          </a:extLst>
        </xdr:cNvPr>
        <xdr:cNvSpPr txBox="1"/>
      </xdr:nvSpPr>
      <xdr:spPr>
        <a:xfrm>
          <a:off x="3093721" y="2726055"/>
          <a:ext cx="2195908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No. of Impacts Per Student</a:t>
          </a:r>
        </a:p>
      </xdr:txBody>
    </xdr:sp>
    <xdr:clientData/>
  </xdr:twoCellAnchor>
  <xdr:twoCellAnchor>
    <xdr:from>
      <xdr:col>6</xdr:col>
      <xdr:colOff>47513</xdr:colOff>
      <xdr:row>16</xdr:row>
      <xdr:rowOff>38211</xdr:rowOff>
    </xdr:from>
    <xdr:to>
      <xdr:col>7</xdr:col>
      <xdr:colOff>390525</xdr:colOff>
      <xdr:row>18</xdr:row>
      <xdr:rowOff>146685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B928DA4-889E-4866-ACA5-1B226674FCE6}"/>
            </a:ext>
          </a:extLst>
        </xdr:cNvPr>
        <xdr:cNvSpPr txBox="1"/>
      </xdr:nvSpPr>
      <xdr:spPr>
        <a:xfrm>
          <a:off x="3705113" y="2933811"/>
          <a:ext cx="952612" cy="470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1.0</a:t>
          </a:r>
        </a:p>
      </xdr:txBody>
    </xdr:sp>
    <xdr:clientData/>
  </xdr:twoCellAnchor>
  <xdr:twoCellAnchor>
    <xdr:from>
      <xdr:col>5</xdr:col>
      <xdr:colOff>259643</xdr:colOff>
      <xdr:row>18</xdr:row>
      <xdr:rowOff>159348</xdr:rowOff>
    </xdr:from>
    <xdr:to>
      <xdr:col>5</xdr:col>
      <xdr:colOff>412043</xdr:colOff>
      <xdr:row>19</xdr:row>
      <xdr:rowOff>116542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B665E184-634F-46C9-AC08-488F01DBB279}"/>
            </a:ext>
          </a:extLst>
        </xdr:cNvPr>
        <xdr:cNvSpPr/>
      </xdr:nvSpPr>
      <xdr:spPr>
        <a:xfrm>
          <a:off x="3307643" y="3416898"/>
          <a:ext cx="152400" cy="13816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450928</xdr:colOff>
      <xdr:row>18</xdr:row>
      <xdr:rowOff>110378</xdr:rowOff>
    </xdr:from>
    <xdr:to>
      <xdr:col>8</xdr:col>
      <xdr:colOff>298416</xdr:colOff>
      <xdr:row>20</xdr:row>
      <xdr:rowOff>11542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AE7D9DE-E0F1-40D1-99F8-1C40946AB3C3}"/>
            </a:ext>
          </a:extLst>
        </xdr:cNvPr>
        <xdr:cNvSpPr txBox="1"/>
      </xdr:nvSpPr>
      <xdr:spPr>
        <a:xfrm>
          <a:off x="3498928" y="3367928"/>
          <a:ext cx="16762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6% Same Time Last Year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21</xdr:col>
      <xdr:colOff>97155</xdr:colOff>
      <xdr:row>35</xdr:row>
      <xdr:rowOff>165735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67DE20CE-3FB3-47CD-8122-E0186414DFCA}"/>
            </a:ext>
          </a:extLst>
        </xdr:cNvPr>
        <xdr:cNvSpPr/>
      </xdr:nvSpPr>
      <xdr:spPr>
        <a:xfrm>
          <a:off x="609600" y="3981450"/>
          <a:ext cx="12289155" cy="25184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114301</xdr:colOff>
      <xdr:row>22</xdr:row>
      <xdr:rowOff>85725</xdr:rowOff>
    </xdr:from>
    <xdr:to>
      <xdr:col>4</xdr:col>
      <xdr:colOff>114301</xdr:colOff>
      <xdr:row>23</xdr:row>
      <xdr:rowOff>161925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47C08E3-20EA-4E1B-99C8-BEC8414D051C}"/>
            </a:ext>
          </a:extLst>
        </xdr:cNvPr>
        <xdr:cNvSpPr txBox="1"/>
      </xdr:nvSpPr>
      <xdr:spPr>
        <a:xfrm>
          <a:off x="723901" y="4067175"/>
          <a:ext cx="1828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CAPITAL PURCHASES</a:t>
          </a:r>
        </a:p>
      </xdr:txBody>
    </xdr:sp>
    <xdr:clientData/>
  </xdr:twoCellAnchor>
  <xdr:twoCellAnchor>
    <xdr:from>
      <xdr:col>9</xdr:col>
      <xdr:colOff>36196</xdr:colOff>
      <xdr:row>24</xdr:row>
      <xdr:rowOff>167641</xdr:rowOff>
    </xdr:from>
    <xdr:to>
      <xdr:col>14</xdr:col>
      <xdr:colOff>537211</xdr:colOff>
      <xdr:row>35</xdr:row>
      <xdr:rowOff>43815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A040A251-90E5-4383-9CBF-72CF007B8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22</xdr:row>
      <xdr:rowOff>76200</xdr:rowOff>
    </xdr:from>
    <xdr:to>
      <xdr:col>8</xdr:col>
      <xdr:colOff>392430</xdr:colOff>
      <xdr:row>23</xdr:row>
      <xdr:rowOff>171450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CCC82A30-DC87-4596-B20B-B3171E7D3927}"/>
            </a:ext>
          </a:extLst>
        </xdr:cNvPr>
        <xdr:cNvSpPr txBox="1"/>
      </xdr:nvSpPr>
      <xdr:spPr>
        <a:xfrm>
          <a:off x="3162300" y="4057650"/>
          <a:ext cx="210693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accent2">
                  <a:lumMod val="75000"/>
                </a:schemeClr>
              </a:solidFill>
            </a:rPr>
            <a:t>82% of Indirect Support</a:t>
          </a:r>
        </a:p>
      </xdr:txBody>
    </xdr:sp>
    <xdr:clientData/>
  </xdr:twoCellAnchor>
  <xdr:twoCellAnchor>
    <xdr:from>
      <xdr:col>11</xdr:col>
      <xdr:colOff>321946</xdr:colOff>
      <xdr:row>22</xdr:row>
      <xdr:rowOff>152400</xdr:rowOff>
    </xdr:from>
    <xdr:to>
      <xdr:col>14</xdr:col>
      <xdr:colOff>165624</xdr:colOff>
      <xdr:row>24</xdr:row>
      <xdr:rowOff>69028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526FFA65-965E-43FC-921F-140CE3DFBACC}"/>
            </a:ext>
          </a:extLst>
        </xdr:cNvPr>
        <xdr:cNvSpPr txBox="1"/>
      </xdr:nvSpPr>
      <xdr:spPr>
        <a:xfrm>
          <a:off x="7027546" y="4133850"/>
          <a:ext cx="1672478" cy="2785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LEARN</a:t>
          </a:r>
          <a:r>
            <a:rPr lang="en-US" sz="1600" b="1" baseline="0"/>
            <a:t> MORE</a:t>
          </a:r>
          <a:endParaRPr lang="en-US" sz="1600" b="1"/>
        </a:p>
      </xdr:txBody>
    </xdr:sp>
    <xdr:clientData/>
  </xdr:twoCellAnchor>
  <xdr:twoCellAnchor>
    <xdr:from>
      <xdr:col>1</xdr:col>
      <xdr:colOff>125731</xdr:colOff>
      <xdr:row>24</xdr:row>
      <xdr:rowOff>116205</xdr:rowOff>
    </xdr:from>
    <xdr:to>
      <xdr:col>4</xdr:col>
      <xdr:colOff>504269</xdr:colOff>
      <xdr:row>29</xdr:row>
      <xdr:rowOff>152400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B656A82-D84F-4A5F-83DF-88BFECC9556C}"/>
            </a:ext>
          </a:extLst>
        </xdr:cNvPr>
        <xdr:cNvSpPr txBox="1"/>
      </xdr:nvSpPr>
      <xdr:spPr>
        <a:xfrm>
          <a:off x="735331" y="4459605"/>
          <a:ext cx="2207338" cy="941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Total Purchases YTD</a:t>
          </a:r>
        </a:p>
      </xdr:txBody>
    </xdr:sp>
    <xdr:clientData/>
  </xdr:twoCellAnchor>
  <xdr:twoCellAnchor>
    <xdr:from>
      <xdr:col>1</xdr:col>
      <xdr:colOff>390414</xdr:colOff>
      <xdr:row>25</xdr:row>
      <xdr:rowOff>175371</xdr:rowOff>
    </xdr:from>
    <xdr:to>
      <xdr:col>4</xdr:col>
      <xdr:colOff>275551</xdr:colOff>
      <xdr:row>28</xdr:row>
      <xdr:rowOff>81915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CBCF117-A981-4E3F-8A30-389737CDE997}"/>
            </a:ext>
          </a:extLst>
        </xdr:cNvPr>
        <xdr:cNvSpPr txBox="1"/>
      </xdr:nvSpPr>
      <xdr:spPr>
        <a:xfrm>
          <a:off x="1000014" y="4699746"/>
          <a:ext cx="1713937" cy="449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$65,127</a:t>
          </a:r>
        </a:p>
      </xdr:txBody>
    </xdr:sp>
    <xdr:clientData/>
  </xdr:twoCellAnchor>
  <xdr:twoCellAnchor>
    <xdr:from>
      <xdr:col>1</xdr:col>
      <xdr:colOff>351083</xdr:colOff>
      <xdr:row>28</xdr:row>
      <xdr:rowOff>109818</xdr:rowOff>
    </xdr:from>
    <xdr:to>
      <xdr:col>1</xdr:col>
      <xdr:colOff>503483</xdr:colOff>
      <xdr:row>29</xdr:row>
      <xdr:rowOff>57487</xdr:rowOff>
    </xdr:to>
    <xdr:sp macro="" textlink="">
      <xdr:nvSpPr>
        <xdr:cNvPr id="37" name="Isosceles Triangle 36">
          <a:extLst>
            <a:ext uri="{FF2B5EF4-FFF2-40B4-BE49-F238E27FC236}">
              <a16:creationId xmlns:a16="http://schemas.microsoft.com/office/drawing/2014/main" id="{C0E97895-9FF9-4BA8-9274-0FBBA9B7060B}"/>
            </a:ext>
          </a:extLst>
        </xdr:cNvPr>
        <xdr:cNvSpPr/>
      </xdr:nvSpPr>
      <xdr:spPr>
        <a:xfrm>
          <a:off x="960683" y="5177118"/>
          <a:ext cx="152400" cy="12864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28</xdr:row>
      <xdr:rowOff>45608</xdr:rowOff>
    </xdr:from>
    <xdr:to>
      <xdr:col>4</xdr:col>
      <xdr:colOff>351756</xdr:colOff>
      <xdr:row>29</xdr:row>
      <xdr:rowOff>146797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8B75B9CA-3ACF-4538-956B-40402AF736D7}"/>
            </a:ext>
          </a:extLst>
        </xdr:cNvPr>
        <xdr:cNvSpPr txBox="1"/>
      </xdr:nvSpPr>
      <xdr:spPr>
        <a:xfrm>
          <a:off x="1151968" y="5112908"/>
          <a:ext cx="1638188" cy="282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5% Same Time Last Year</a:t>
          </a:r>
        </a:p>
      </xdr:txBody>
    </xdr:sp>
    <xdr:clientData/>
  </xdr:twoCellAnchor>
  <xdr:twoCellAnchor>
    <xdr:from>
      <xdr:col>1</xdr:col>
      <xdr:colOff>125731</xdr:colOff>
      <xdr:row>30</xdr:row>
      <xdr:rowOff>1905</xdr:rowOff>
    </xdr:from>
    <xdr:to>
      <xdr:col>4</xdr:col>
      <xdr:colOff>504269</xdr:colOff>
      <xdr:row>35</xdr:row>
      <xdr:rowOff>22860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1349E67-2FA2-444E-BCE3-CE6E08741681}"/>
            </a:ext>
          </a:extLst>
        </xdr:cNvPr>
        <xdr:cNvSpPr txBox="1"/>
      </xdr:nvSpPr>
      <xdr:spPr>
        <a:xfrm>
          <a:off x="735331" y="5431155"/>
          <a:ext cx="2207338" cy="925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Impact Per Student</a:t>
          </a:r>
        </a:p>
      </xdr:txBody>
    </xdr:sp>
    <xdr:clientData/>
  </xdr:twoCellAnchor>
  <xdr:twoCellAnchor>
    <xdr:from>
      <xdr:col>2</xdr:col>
      <xdr:colOff>9414</xdr:colOff>
      <xdr:row>31</xdr:row>
      <xdr:rowOff>43926</xdr:rowOff>
    </xdr:from>
    <xdr:to>
      <xdr:col>3</xdr:col>
      <xdr:colOff>502921</xdr:colOff>
      <xdr:row>33</xdr:row>
      <xdr:rowOff>152400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B5E0595-DB63-43B2-8E90-E95AC6882841}"/>
            </a:ext>
          </a:extLst>
        </xdr:cNvPr>
        <xdr:cNvSpPr txBox="1"/>
      </xdr:nvSpPr>
      <xdr:spPr>
        <a:xfrm>
          <a:off x="1228614" y="5654151"/>
          <a:ext cx="1103107" cy="470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$146</a:t>
          </a:r>
        </a:p>
      </xdr:txBody>
    </xdr:sp>
    <xdr:clientData/>
  </xdr:twoCellAnchor>
  <xdr:twoCellAnchor>
    <xdr:from>
      <xdr:col>1</xdr:col>
      <xdr:colOff>351083</xdr:colOff>
      <xdr:row>33</xdr:row>
      <xdr:rowOff>168873</xdr:rowOff>
    </xdr:from>
    <xdr:to>
      <xdr:col>1</xdr:col>
      <xdr:colOff>503483</xdr:colOff>
      <xdr:row>34</xdr:row>
      <xdr:rowOff>108922</xdr:rowOff>
    </xdr:to>
    <xdr:sp macro="" textlink="">
      <xdr:nvSpPr>
        <xdr:cNvPr id="41" name="Isosceles Triangle 40">
          <a:extLst>
            <a:ext uri="{FF2B5EF4-FFF2-40B4-BE49-F238E27FC236}">
              <a16:creationId xmlns:a16="http://schemas.microsoft.com/office/drawing/2014/main" id="{0668FE1B-E7C8-441C-8BAC-6CC549355052}"/>
            </a:ext>
          </a:extLst>
        </xdr:cNvPr>
        <xdr:cNvSpPr/>
      </xdr:nvSpPr>
      <xdr:spPr>
        <a:xfrm>
          <a:off x="960683" y="6141048"/>
          <a:ext cx="152400" cy="12102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33</xdr:row>
      <xdr:rowOff>116093</xdr:rowOff>
    </xdr:from>
    <xdr:to>
      <xdr:col>4</xdr:col>
      <xdr:colOff>389856</xdr:colOff>
      <xdr:row>35</xdr:row>
      <xdr:rowOff>11542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8161D7C-0D90-4014-AA8D-CB5131878548}"/>
            </a:ext>
          </a:extLst>
        </xdr:cNvPr>
        <xdr:cNvSpPr txBox="1"/>
      </xdr:nvSpPr>
      <xdr:spPr>
        <a:xfrm>
          <a:off x="1151968" y="6088268"/>
          <a:ext cx="1676288" cy="257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5</xdr:col>
      <xdr:colOff>45721</xdr:colOff>
      <xdr:row>24</xdr:row>
      <xdr:rowOff>146685</xdr:rowOff>
    </xdr:from>
    <xdr:to>
      <xdr:col>8</xdr:col>
      <xdr:colOff>412829</xdr:colOff>
      <xdr:row>29</xdr:row>
      <xdr:rowOff>158115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916851E-ED6B-43A3-9FA1-0E4696776B36}"/>
            </a:ext>
          </a:extLst>
        </xdr:cNvPr>
        <xdr:cNvSpPr txBox="1"/>
      </xdr:nvSpPr>
      <xdr:spPr>
        <a:xfrm>
          <a:off x="3093721" y="4490085"/>
          <a:ext cx="2195908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No. of Students Impacted YTD</a:t>
          </a:r>
        </a:p>
      </xdr:txBody>
    </xdr:sp>
    <xdr:clientData/>
  </xdr:twoCellAnchor>
  <xdr:twoCellAnchor>
    <xdr:from>
      <xdr:col>5</xdr:col>
      <xdr:colOff>485664</xdr:colOff>
      <xdr:row>26</xdr:row>
      <xdr:rowOff>38211</xdr:rowOff>
    </xdr:from>
    <xdr:to>
      <xdr:col>7</xdr:col>
      <xdr:colOff>430530</xdr:colOff>
      <xdr:row>28</xdr:row>
      <xdr:rowOff>106680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8998E395-B42F-4006-9659-67BCE0AE9BCB}"/>
            </a:ext>
          </a:extLst>
        </xdr:cNvPr>
        <xdr:cNvSpPr txBox="1"/>
      </xdr:nvSpPr>
      <xdr:spPr>
        <a:xfrm>
          <a:off x="3533664" y="4743561"/>
          <a:ext cx="1164066" cy="4304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2,430</a:t>
          </a:r>
        </a:p>
      </xdr:txBody>
    </xdr:sp>
    <xdr:clientData/>
  </xdr:twoCellAnchor>
  <xdr:twoCellAnchor>
    <xdr:from>
      <xdr:col>5</xdr:col>
      <xdr:colOff>259643</xdr:colOff>
      <xdr:row>28</xdr:row>
      <xdr:rowOff>117438</xdr:rowOff>
    </xdr:from>
    <xdr:to>
      <xdr:col>5</xdr:col>
      <xdr:colOff>412043</xdr:colOff>
      <xdr:row>29</xdr:row>
      <xdr:rowOff>78442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8CCDEEC2-F601-4D19-90FB-8FBA9911B2B7}"/>
            </a:ext>
          </a:extLst>
        </xdr:cNvPr>
        <xdr:cNvSpPr/>
      </xdr:nvSpPr>
      <xdr:spPr>
        <a:xfrm>
          <a:off x="3307643" y="5184738"/>
          <a:ext cx="152400" cy="14197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450928</xdr:colOff>
      <xdr:row>28</xdr:row>
      <xdr:rowOff>83708</xdr:rowOff>
    </xdr:from>
    <xdr:to>
      <xdr:col>8</xdr:col>
      <xdr:colOff>260316</xdr:colOff>
      <xdr:row>29</xdr:row>
      <xdr:rowOff>158227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74C72E2-9C50-49E1-BC2F-587DF40272B3}"/>
            </a:ext>
          </a:extLst>
        </xdr:cNvPr>
        <xdr:cNvSpPr txBox="1"/>
      </xdr:nvSpPr>
      <xdr:spPr>
        <a:xfrm>
          <a:off x="3498928" y="5151008"/>
          <a:ext cx="1638188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3% Same Time Last Year</a:t>
          </a:r>
        </a:p>
      </xdr:txBody>
    </xdr:sp>
    <xdr:clientData/>
  </xdr:twoCellAnchor>
  <xdr:twoCellAnchor>
    <xdr:from>
      <xdr:col>5</xdr:col>
      <xdr:colOff>45721</xdr:colOff>
      <xdr:row>30</xdr:row>
      <xdr:rowOff>11430</xdr:rowOff>
    </xdr:from>
    <xdr:to>
      <xdr:col>8</xdr:col>
      <xdr:colOff>412829</xdr:colOff>
      <xdr:row>35</xdr:row>
      <xdr:rowOff>22860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9D3D4300-7C66-4074-B31E-462B56505517}"/>
            </a:ext>
          </a:extLst>
        </xdr:cNvPr>
        <xdr:cNvSpPr txBox="1"/>
      </xdr:nvSpPr>
      <xdr:spPr>
        <a:xfrm>
          <a:off x="3093721" y="5440680"/>
          <a:ext cx="2195908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Avg. No. of Impacts Per Student</a:t>
          </a:r>
        </a:p>
      </xdr:txBody>
    </xdr:sp>
    <xdr:clientData/>
  </xdr:twoCellAnchor>
  <xdr:twoCellAnchor>
    <xdr:from>
      <xdr:col>6</xdr:col>
      <xdr:colOff>47513</xdr:colOff>
      <xdr:row>31</xdr:row>
      <xdr:rowOff>38211</xdr:rowOff>
    </xdr:from>
    <xdr:to>
      <xdr:col>7</xdr:col>
      <xdr:colOff>390525</xdr:colOff>
      <xdr:row>33</xdr:row>
      <xdr:rowOff>146685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1EEF2859-5220-4C2D-BAB6-9D88235C96A3}"/>
            </a:ext>
          </a:extLst>
        </xdr:cNvPr>
        <xdr:cNvSpPr txBox="1"/>
      </xdr:nvSpPr>
      <xdr:spPr>
        <a:xfrm>
          <a:off x="3705113" y="5648436"/>
          <a:ext cx="952612" cy="470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1.1</a:t>
          </a:r>
        </a:p>
      </xdr:txBody>
    </xdr:sp>
    <xdr:clientData/>
  </xdr:twoCellAnchor>
  <xdr:twoCellAnchor>
    <xdr:from>
      <xdr:col>5</xdr:col>
      <xdr:colOff>259643</xdr:colOff>
      <xdr:row>33</xdr:row>
      <xdr:rowOff>159348</xdr:rowOff>
    </xdr:from>
    <xdr:to>
      <xdr:col>5</xdr:col>
      <xdr:colOff>412043</xdr:colOff>
      <xdr:row>34</xdr:row>
      <xdr:rowOff>116542</xdr:rowOff>
    </xdr:to>
    <xdr:sp macro="" textlink="">
      <xdr:nvSpPr>
        <xdr:cNvPr id="49" name="Isosceles Triangle 48">
          <a:extLst>
            <a:ext uri="{FF2B5EF4-FFF2-40B4-BE49-F238E27FC236}">
              <a16:creationId xmlns:a16="http://schemas.microsoft.com/office/drawing/2014/main" id="{FF4BD89D-DB20-4075-8764-11AECB3CA768}"/>
            </a:ext>
          </a:extLst>
        </xdr:cNvPr>
        <xdr:cNvSpPr/>
      </xdr:nvSpPr>
      <xdr:spPr>
        <a:xfrm>
          <a:off x="3307643" y="6131523"/>
          <a:ext cx="152400" cy="13816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450928</xdr:colOff>
      <xdr:row>33</xdr:row>
      <xdr:rowOff>110378</xdr:rowOff>
    </xdr:from>
    <xdr:to>
      <xdr:col>8</xdr:col>
      <xdr:colOff>298416</xdr:colOff>
      <xdr:row>35</xdr:row>
      <xdr:rowOff>11542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A1573254-8DB4-4EF6-A40D-7016507679EA}"/>
            </a:ext>
          </a:extLst>
        </xdr:cNvPr>
        <xdr:cNvSpPr txBox="1"/>
      </xdr:nvSpPr>
      <xdr:spPr>
        <a:xfrm>
          <a:off x="3498928" y="6082553"/>
          <a:ext cx="1676288" cy="26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5% Same Time Last Year</a:t>
          </a:r>
        </a:p>
      </xdr:txBody>
    </xdr:sp>
    <xdr:clientData/>
  </xdr:twoCellAnchor>
  <xdr:twoCellAnchor>
    <xdr:from>
      <xdr:col>15</xdr:col>
      <xdr:colOff>28575</xdr:colOff>
      <xdr:row>10</xdr:row>
      <xdr:rowOff>0</xdr:rowOff>
    </xdr:from>
    <xdr:to>
      <xdr:col>20</xdr:col>
      <xdr:colOff>533400</xdr:colOff>
      <xdr:row>20</xdr:row>
      <xdr:rowOff>59054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386ACA0-5445-4EDC-A1F5-A84B94D18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25</xdr:row>
      <xdr:rowOff>0</xdr:rowOff>
    </xdr:from>
    <xdr:to>
      <xdr:col>20</xdr:col>
      <xdr:colOff>514350</xdr:colOff>
      <xdr:row>35</xdr:row>
      <xdr:rowOff>59054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2B06D59F-CA6C-4E0D-A9C9-D4D2660CF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340995</xdr:colOff>
      <xdr:row>4</xdr:row>
      <xdr:rowOff>28575</xdr:rowOff>
    </xdr:from>
    <xdr:to>
      <xdr:col>20</xdr:col>
      <xdr:colOff>608255</xdr:colOff>
      <xdr:row>5</xdr:row>
      <xdr:rowOff>100965</xdr:rowOff>
    </xdr:to>
    <xdr:sp macro="" textlink="">
      <xdr:nvSpPr>
        <xdr:cNvPr id="2" name="Heptagon 1">
          <a:extLst>
            <a:ext uri="{FF2B5EF4-FFF2-40B4-BE49-F238E27FC236}">
              <a16:creationId xmlns:a16="http://schemas.microsoft.com/office/drawing/2014/main" id="{056EB6A3-7BF9-4C5C-B4F7-0DB62FC557D0}"/>
            </a:ext>
          </a:extLst>
        </xdr:cNvPr>
        <xdr:cNvSpPr/>
      </xdr:nvSpPr>
      <xdr:spPr>
        <a:xfrm>
          <a:off x="12532995" y="752475"/>
          <a:ext cx="267260" cy="25336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4</xdr:col>
      <xdr:colOff>220980</xdr:colOff>
      <xdr:row>7</xdr:row>
      <xdr:rowOff>104775</xdr:rowOff>
    </xdr:from>
    <xdr:to>
      <xdr:col>4</xdr:col>
      <xdr:colOff>488240</xdr:colOff>
      <xdr:row>8</xdr:row>
      <xdr:rowOff>173355</xdr:rowOff>
    </xdr:to>
    <xdr:sp macro="" textlink="">
      <xdr:nvSpPr>
        <xdr:cNvPr id="8" name="Heptagon 7">
          <a:extLst>
            <a:ext uri="{FF2B5EF4-FFF2-40B4-BE49-F238E27FC236}">
              <a16:creationId xmlns:a16="http://schemas.microsoft.com/office/drawing/2014/main" id="{52277B53-5A9D-4BCC-B34B-63E31A197731}"/>
            </a:ext>
          </a:extLst>
        </xdr:cNvPr>
        <xdr:cNvSpPr/>
      </xdr:nvSpPr>
      <xdr:spPr>
        <a:xfrm>
          <a:off x="2659380" y="1371600"/>
          <a:ext cx="267260" cy="24955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4</xdr:col>
      <xdr:colOff>228600</xdr:colOff>
      <xdr:row>22</xdr:row>
      <xdr:rowOff>112395</xdr:rowOff>
    </xdr:from>
    <xdr:to>
      <xdr:col>4</xdr:col>
      <xdr:colOff>495860</xdr:colOff>
      <xdr:row>24</xdr:row>
      <xdr:rowOff>1905</xdr:rowOff>
    </xdr:to>
    <xdr:sp macro="" textlink="">
      <xdr:nvSpPr>
        <xdr:cNvPr id="9" name="Heptagon 8">
          <a:extLst>
            <a:ext uri="{FF2B5EF4-FFF2-40B4-BE49-F238E27FC236}">
              <a16:creationId xmlns:a16="http://schemas.microsoft.com/office/drawing/2014/main" id="{06673784-F986-4F2F-B4E7-C2926210E112}"/>
            </a:ext>
          </a:extLst>
        </xdr:cNvPr>
        <xdr:cNvSpPr/>
      </xdr:nvSpPr>
      <xdr:spPr>
        <a:xfrm>
          <a:off x="2667000" y="4093845"/>
          <a:ext cx="267260" cy="251460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267260</xdr:colOff>
      <xdr:row>5</xdr:row>
      <xdr:rowOff>70485</xdr:rowOff>
    </xdr:to>
    <xdr:sp macro="" textlink="">
      <xdr:nvSpPr>
        <xdr:cNvPr id="31" name="Heptagon 30">
          <a:extLst>
            <a:ext uri="{FF2B5EF4-FFF2-40B4-BE49-F238E27FC236}">
              <a16:creationId xmlns:a16="http://schemas.microsoft.com/office/drawing/2014/main" id="{226A3B2B-053F-4342-9212-294714B1E834}"/>
            </a:ext>
          </a:extLst>
        </xdr:cNvPr>
        <xdr:cNvSpPr/>
      </xdr:nvSpPr>
      <xdr:spPr>
        <a:xfrm>
          <a:off x="13411200" y="723900"/>
          <a:ext cx="267260" cy="251460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22</xdr:col>
      <xdr:colOff>83820</xdr:colOff>
      <xdr:row>11</xdr:row>
      <xdr:rowOff>5715</xdr:rowOff>
    </xdr:from>
    <xdr:to>
      <xdr:col>22</xdr:col>
      <xdr:colOff>351080</xdr:colOff>
      <xdr:row>12</xdr:row>
      <xdr:rowOff>74295</xdr:rowOff>
    </xdr:to>
    <xdr:sp macro="" textlink="">
      <xdr:nvSpPr>
        <xdr:cNvPr id="32" name="Heptagon 31">
          <a:extLst>
            <a:ext uri="{FF2B5EF4-FFF2-40B4-BE49-F238E27FC236}">
              <a16:creationId xmlns:a16="http://schemas.microsoft.com/office/drawing/2014/main" id="{AB4CD5BF-40F3-4BA2-9FB5-51F60ED95BF6}"/>
            </a:ext>
          </a:extLst>
        </xdr:cNvPr>
        <xdr:cNvSpPr/>
      </xdr:nvSpPr>
      <xdr:spPr>
        <a:xfrm>
          <a:off x="13495020" y="1996440"/>
          <a:ext cx="267260" cy="24955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22</xdr:col>
      <xdr:colOff>123825</xdr:colOff>
      <xdr:row>20</xdr:row>
      <xdr:rowOff>133350</xdr:rowOff>
    </xdr:from>
    <xdr:to>
      <xdr:col>22</xdr:col>
      <xdr:colOff>391085</xdr:colOff>
      <xdr:row>22</xdr:row>
      <xdr:rowOff>20955</xdr:rowOff>
    </xdr:to>
    <xdr:sp macro="" textlink="">
      <xdr:nvSpPr>
        <xdr:cNvPr id="53" name="Heptagon 52">
          <a:extLst>
            <a:ext uri="{FF2B5EF4-FFF2-40B4-BE49-F238E27FC236}">
              <a16:creationId xmlns:a16="http://schemas.microsoft.com/office/drawing/2014/main" id="{42CBC316-7474-48EF-878B-C128E95CB866}"/>
            </a:ext>
          </a:extLst>
        </xdr:cNvPr>
        <xdr:cNvSpPr/>
      </xdr:nvSpPr>
      <xdr:spPr>
        <a:xfrm>
          <a:off x="13535025" y="3752850"/>
          <a:ext cx="267260" cy="24955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512445</xdr:colOff>
      <xdr:row>4</xdr:row>
      <xdr:rowOff>57151</xdr:rowOff>
    </xdr:from>
    <xdr:to>
      <xdr:col>25</xdr:col>
      <xdr:colOff>38100</xdr:colOff>
      <xdr:row>20</xdr:row>
      <xdr:rowOff>171451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B68F971-93AC-43ED-8F03-48EA916ADEFE}"/>
            </a:ext>
          </a:extLst>
        </xdr:cNvPr>
        <xdr:cNvSpPr/>
      </xdr:nvSpPr>
      <xdr:spPr>
        <a:xfrm>
          <a:off x="512445" y="600076"/>
          <a:ext cx="14765655" cy="30099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590550</xdr:colOff>
      <xdr:row>5</xdr:row>
      <xdr:rowOff>1905</xdr:rowOff>
    </xdr:from>
    <xdr:to>
      <xdr:col>4</xdr:col>
      <xdr:colOff>156882</xdr:colOff>
      <xdr:row>15</xdr:row>
      <xdr:rowOff>123264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35ED26-6E3A-41BB-A81C-E04A3A0B6C8F}"/>
            </a:ext>
          </a:extLst>
        </xdr:cNvPr>
        <xdr:cNvSpPr txBox="1"/>
      </xdr:nvSpPr>
      <xdr:spPr>
        <a:xfrm>
          <a:off x="590550" y="898376"/>
          <a:ext cx="1986803" cy="19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/>
            <a:t>HOW DO I DESCRIBE</a:t>
          </a:r>
          <a:r>
            <a:rPr lang="en-US" sz="2800" b="1" baseline="0"/>
            <a:t> MY JOURNEY?</a:t>
          </a:r>
          <a:endParaRPr lang="en-US" sz="2800" b="1"/>
        </a:p>
      </xdr:txBody>
    </xdr:sp>
    <xdr:clientData/>
  </xdr:twoCellAnchor>
  <xdr:twoCellAnchor>
    <xdr:from>
      <xdr:col>0</xdr:col>
      <xdr:colOff>518159</xdr:colOff>
      <xdr:row>21</xdr:row>
      <xdr:rowOff>20953</xdr:rowOff>
    </xdr:from>
    <xdr:to>
      <xdr:col>25</xdr:col>
      <xdr:colOff>59055</xdr:colOff>
      <xdr:row>41</xdr:row>
      <xdr:rowOff>85724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5764197-7D7E-432C-A262-89ECCF39817F}"/>
            </a:ext>
          </a:extLst>
        </xdr:cNvPr>
        <xdr:cNvSpPr/>
      </xdr:nvSpPr>
      <xdr:spPr>
        <a:xfrm>
          <a:off x="518159" y="3640453"/>
          <a:ext cx="14780896" cy="368427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513900</xdr:colOff>
      <xdr:row>41</xdr:row>
      <xdr:rowOff>159795</xdr:rowOff>
    </xdr:from>
    <xdr:to>
      <xdr:col>25</xdr:col>
      <xdr:colOff>92895</xdr:colOff>
      <xdr:row>64</xdr:row>
      <xdr:rowOff>134470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BE214FA-4123-4D93-8D73-97D09F5A9C97}"/>
            </a:ext>
          </a:extLst>
        </xdr:cNvPr>
        <xdr:cNvSpPr/>
      </xdr:nvSpPr>
      <xdr:spPr>
        <a:xfrm>
          <a:off x="513900" y="7510854"/>
          <a:ext cx="14706936" cy="409844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514350</xdr:colOff>
      <xdr:row>0</xdr:row>
      <xdr:rowOff>161925</xdr:rowOff>
    </xdr:from>
    <xdr:to>
      <xdr:col>8</xdr:col>
      <xdr:colOff>209550</xdr:colOff>
      <xdr:row>3</xdr:row>
      <xdr:rowOff>180527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FD144BC-EF50-409E-897B-76A5F6B81F44}"/>
            </a:ext>
          </a:extLst>
        </xdr:cNvPr>
        <xdr:cNvSpPr txBox="1"/>
      </xdr:nvSpPr>
      <xdr:spPr>
        <a:xfrm>
          <a:off x="514350" y="161925"/>
          <a:ext cx="4572000" cy="5615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/>
            <a:t>CENTERING OUR STUDENTS</a:t>
          </a:r>
        </a:p>
      </xdr:txBody>
    </xdr:sp>
    <xdr:clientData/>
  </xdr:twoCellAnchor>
  <xdr:twoCellAnchor>
    <xdr:from>
      <xdr:col>1</xdr:col>
      <xdr:colOff>47625</xdr:colOff>
      <xdr:row>22</xdr:row>
      <xdr:rowOff>60959</xdr:rowOff>
    </xdr:from>
    <xdr:to>
      <xdr:col>8</xdr:col>
      <xdr:colOff>388619</xdr:colOff>
      <xdr:row>23</xdr:row>
      <xdr:rowOff>169544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D960C72-D459-4379-A354-254FEFEF160F}"/>
            </a:ext>
          </a:extLst>
        </xdr:cNvPr>
        <xdr:cNvSpPr txBox="1"/>
      </xdr:nvSpPr>
      <xdr:spPr>
        <a:xfrm>
          <a:off x="657225" y="3861434"/>
          <a:ext cx="4608194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/>
            <a:t>WHAT</a:t>
          </a:r>
          <a:r>
            <a:rPr lang="en-US" sz="1400" baseline="0"/>
            <a:t> ARE THE CHANCES THAT A STUDENT LIKE ME....</a:t>
          </a:r>
          <a:endParaRPr lang="en-US" sz="1400"/>
        </a:p>
      </xdr:txBody>
    </xdr:sp>
    <xdr:clientData/>
  </xdr:twoCellAnchor>
  <xdr:twoCellAnchor>
    <xdr:from>
      <xdr:col>1</xdr:col>
      <xdr:colOff>11430</xdr:colOff>
      <xdr:row>24</xdr:row>
      <xdr:rowOff>150495</xdr:rowOff>
    </xdr:from>
    <xdr:to>
      <xdr:col>4</xdr:col>
      <xdr:colOff>552450</xdr:colOff>
      <xdr:row>30</xdr:row>
      <xdr:rowOff>9525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4EA5658-FDB5-40EC-9460-A1227F957CFC}"/>
            </a:ext>
          </a:extLst>
        </xdr:cNvPr>
        <xdr:cNvSpPr txBox="1"/>
      </xdr:nvSpPr>
      <xdr:spPr>
        <a:xfrm>
          <a:off x="621030" y="4312920"/>
          <a:ext cx="236982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Is</a:t>
          </a:r>
          <a:r>
            <a:rPr lang="en-US" sz="1100" b="1" baseline="0"/>
            <a:t> </a:t>
          </a:r>
          <a:r>
            <a:rPr lang="en-US" sz="1100" b="1"/>
            <a:t>Impacted by CCSF</a:t>
          </a:r>
          <a:r>
            <a:rPr lang="en-US" sz="1100" b="1" baseline="0"/>
            <a:t>?</a:t>
          </a:r>
          <a:endParaRPr lang="en-US" sz="1100" b="1"/>
        </a:p>
      </xdr:txBody>
    </xdr:sp>
    <xdr:clientData/>
  </xdr:twoCellAnchor>
  <xdr:twoCellAnchor>
    <xdr:from>
      <xdr:col>1</xdr:col>
      <xdr:colOff>514239</xdr:colOff>
      <xdr:row>26</xdr:row>
      <xdr:rowOff>17256</xdr:rowOff>
    </xdr:from>
    <xdr:to>
      <xdr:col>4</xdr:col>
      <xdr:colOff>133350</xdr:colOff>
      <xdr:row>28</xdr:row>
      <xdr:rowOff>123825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AA3D69A-3556-4C54-B6F2-9692FF71CE4C}"/>
            </a:ext>
          </a:extLst>
        </xdr:cNvPr>
        <xdr:cNvSpPr txBox="1"/>
      </xdr:nvSpPr>
      <xdr:spPr>
        <a:xfrm>
          <a:off x="1123839" y="4541631"/>
          <a:ext cx="1447911" cy="468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20</a:t>
          </a:r>
        </a:p>
      </xdr:txBody>
    </xdr:sp>
    <xdr:clientData/>
  </xdr:twoCellAnchor>
  <xdr:twoCellAnchor>
    <xdr:from>
      <xdr:col>1</xdr:col>
      <xdr:colOff>351083</xdr:colOff>
      <xdr:row>28</xdr:row>
      <xdr:rowOff>140298</xdr:rowOff>
    </xdr:from>
    <xdr:to>
      <xdr:col>1</xdr:col>
      <xdr:colOff>503483</xdr:colOff>
      <xdr:row>29</xdr:row>
      <xdr:rowOff>87967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8C3623A1-F548-4708-84DC-8065FE025258}"/>
            </a:ext>
          </a:extLst>
        </xdr:cNvPr>
        <xdr:cNvSpPr/>
      </xdr:nvSpPr>
      <xdr:spPr>
        <a:xfrm>
          <a:off x="960683" y="5026623"/>
          <a:ext cx="152400" cy="12864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28</xdr:row>
      <xdr:rowOff>79898</xdr:rowOff>
    </xdr:from>
    <xdr:to>
      <xdr:col>4</xdr:col>
      <xdr:colOff>351756</xdr:colOff>
      <xdr:row>29</xdr:row>
      <xdr:rowOff>177277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331CB5B-A304-4A89-B100-FA204588DE77}"/>
            </a:ext>
          </a:extLst>
        </xdr:cNvPr>
        <xdr:cNvSpPr txBox="1"/>
      </xdr:nvSpPr>
      <xdr:spPr>
        <a:xfrm>
          <a:off x="1151968" y="4966223"/>
          <a:ext cx="1638188" cy="2783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4% Same Time Last Year</a:t>
          </a:r>
        </a:p>
      </xdr:txBody>
    </xdr:sp>
    <xdr:clientData/>
  </xdr:twoCellAnchor>
  <xdr:twoCellAnchor>
    <xdr:from>
      <xdr:col>1</xdr:col>
      <xdr:colOff>11429</xdr:colOff>
      <xdr:row>30</xdr:row>
      <xdr:rowOff>34290</xdr:rowOff>
    </xdr:from>
    <xdr:to>
      <xdr:col>4</xdr:col>
      <xdr:colOff>561974</xdr:colOff>
      <xdr:row>35</xdr:row>
      <xdr:rowOff>59055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9327152-7F1F-41B1-B36B-52023DEFDAF1}"/>
            </a:ext>
          </a:extLst>
        </xdr:cNvPr>
        <xdr:cNvSpPr txBox="1"/>
      </xdr:nvSpPr>
      <xdr:spPr>
        <a:xfrm>
          <a:off x="621029" y="5282565"/>
          <a:ext cx="2379345" cy="929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Applies</a:t>
          </a:r>
          <a:r>
            <a:rPr lang="en-US" sz="1100" b="1" baseline="0"/>
            <a:t> for a Scholarship?</a:t>
          </a:r>
          <a:endParaRPr lang="en-US" sz="1100" b="1"/>
        </a:p>
      </xdr:txBody>
    </xdr:sp>
    <xdr:clientData/>
  </xdr:twoCellAnchor>
  <xdr:twoCellAnchor>
    <xdr:from>
      <xdr:col>2</xdr:col>
      <xdr:colOff>11319</xdr:colOff>
      <xdr:row>31</xdr:row>
      <xdr:rowOff>78216</xdr:rowOff>
    </xdr:from>
    <xdr:to>
      <xdr:col>4</xdr:col>
      <xdr:colOff>247650</xdr:colOff>
      <xdr:row>34</xdr:row>
      <xdr:rowOff>7620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8A2E449-59FD-47C5-8465-DD56B33AA271}"/>
            </a:ext>
          </a:extLst>
        </xdr:cNvPr>
        <xdr:cNvSpPr txBox="1"/>
      </xdr:nvSpPr>
      <xdr:spPr>
        <a:xfrm>
          <a:off x="1230519" y="5507466"/>
          <a:ext cx="1455531" cy="4723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40</a:t>
          </a:r>
        </a:p>
      </xdr:txBody>
    </xdr:sp>
    <xdr:clientData/>
  </xdr:twoCellAnchor>
  <xdr:twoCellAnchor>
    <xdr:from>
      <xdr:col>1</xdr:col>
      <xdr:colOff>351083</xdr:colOff>
      <xdr:row>34</xdr:row>
      <xdr:rowOff>29808</xdr:rowOff>
    </xdr:from>
    <xdr:to>
      <xdr:col>1</xdr:col>
      <xdr:colOff>503483</xdr:colOff>
      <xdr:row>34</xdr:row>
      <xdr:rowOff>139402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F925B738-4217-43FB-BB02-F53C845592FF}"/>
            </a:ext>
          </a:extLst>
        </xdr:cNvPr>
        <xdr:cNvSpPr/>
      </xdr:nvSpPr>
      <xdr:spPr>
        <a:xfrm>
          <a:off x="960683" y="6001983"/>
          <a:ext cx="152400" cy="10959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542368</xdr:colOff>
      <xdr:row>33</xdr:row>
      <xdr:rowOff>150383</xdr:rowOff>
    </xdr:from>
    <xdr:to>
      <xdr:col>4</xdr:col>
      <xdr:colOff>389856</xdr:colOff>
      <xdr:row>35</xdr:row>
      <xdr:rowOff>49642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050ADCD-5232-41B2-9974-50B8C9BD82A4}"/>
            </a:ext>
          </a:extLst>
        </xdr:cNvPr>
        <xdr:cNvSpPr txBox="1"/>
      </xdr:nvSpPr>
      <xdr:spPr>
        <a:xfrm>
          <a:off x="1151968" y="5941583"/>
          <a:ext cx="1676288" cy="2612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4</xdr:col>
      <xdr:colOff>598169</xdr:colOff>
      <xdr:row>24</xdr:row>
      <xdr:rowOff>169545</xdr:rowOff>
    </xdr:from>
    <xdr:to>
      <xdr:col>8</xdr:col>
      <xdr:colOff>466724</xdr:colOff>
      <xdr:row>30</xdr:row>
      <xdr:rowOff>15240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4675847-E8ED-456E-AFE0-D2A768BAEBFE}"/>
            </a:ext>
          </a:extLst>
        </xdr:cNvPr>
        <xdr:cNvSpPr txBox="1"/>
      </xdr:nvSpPr>
      <xdr:spPr>
        <a:xfrm>
          <a:off x="3036569" y="4331970"/>
          <a:ext cx="2306955" cy="931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Receives</a:t>
          </a:r>
          <a:r>
            <a:rPr lang="en-US" sz="1100" b="1" baseline="0"/>
            <a:t> Program Support?</a:t>
          </a:r>
          <a:endParaRPr lang="en-US" sz="1100" b="1"/>
        </a:p>
      </xdr:txBody>
    </xdr:sp>
    <xdr:clientData/>
  </xdr:twoCellAnchor>
  <xdr:twoCellAnchor>
    <xdr:from>
      <xdr:col>5</xdr:col>
      <xdr:colOff>485664</xdr:colOff>
      <xdr:row>26</xdr:row>
      <xdr:rowOff>57261</xdr:rowOff>
    </xdr:from>
    <xdr:to>
      <xdr:col>8</xdr:col>
      <xdr:colOff>24765</xdr:colOff>
      <xdr:row>28</xdr:row>
      <xdr:rowOff>129540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F468634-D2F6-499B-9267-A836F66E72C6}"/>
            </a:ext>
          </a:extLst>
        </xdr:cNvPr>
        <xdr:cNvSpPr txBox="1"/>
      </xdr:nvSpPr>
      <xdr:spPr>
        <a:xfrm>
          <a:off x="3533664" y="4581636"/>
          <a:ext cx="1367901" cy="4342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25</a:t>
          </a:r>
        </a:p>
      </xdr:txBody>
    </xdr:sp>
    <xdr:clientData/>
  </xdr:twoCellAnchor>
  <xdr:twoCellAnchor>
    <xdr:from>
      <xdr:col>5</xdr:col>
      <xdr:colOff>250118</xdr:colOff>
      <xdr:row>28</xdr:row>
      <xdr:rowOff>151728</xdr:rowOff>
    </xdr:from>
    <xdr:to>
      <xdr:col>5</xdr:col>
      <xdr:colOff>402518</xdr:colOff>
      <xdr:row>29</xdr:row>
      <xdr:rowOff>110827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94A69E4B-7EB3-45F2-B93F-AE6F155D1231}"/>
            </a:ext>
          </a:extLst>
        </xdr:cNvPr>
        <xdr:cNvSpPr/>
      </xdr:nvSpPr>
      <xdr:spPr>
        <a:xfrm>
          <a:off x="3298118" y="5038053"/>
          <a:ext cx="152400" cy="14007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441403</xdr:colOff>
      <xdr:row>28</xdr:row>
      <xdr:rowOff>117998</xdr:rowOff>
    </xdr:from>
    <xdr:to>
      <xdr:col>8</xdr:col>
      <xdr:colOff>250791</xdr:colOff>
      <xdr:row>30</xdr:row>
      <xdr:rowOff>15352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14E8FC5-44DA-4BAD-A077-107C5C6476C3}"/>
            </a:ext>
          </a:extLst>
        </xdr:cNvPr>
        <xdr:cNvSpPr txBox="1"/>
      </xdr:nvSpPr>
      <xdr:spPr>
        <a:xfrm>
          <a:off x="3489403" y="5004323"/>
          <a:ext cx="1638188" cy="2593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1% Same Time Last Year</a:t>
          </a:r>
        </a:p>
      </xdr:txBody>
    </xdr:sp>
    <xdr:clientData/>
  </xdr:twoCellAnchor>
  <xdr:twoCellAnchor>
    <xdr:from>
      <xdr:col>4</xdr:col>
      <xdr:colOff>582930</xdr:colOff>
      <xdr:row>30</xdr:row>
      <xdr:rowOff>57150</xdr:rowOff>
    </xdr:from>
    <xdr:to>
      <xdr:col>8</xdr:col>
      <xdr:colOff>457200</xdr:colOff>
      <xdr:row>35</xdr:row>
      <xdr:rowOff>55245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A1BF22D-2D31-4501-B4B2-C8267E00BE24}"/>
            </a:ext>
          </a:extLst>
        </xdr:cNvPr>
        <xdr:cNvSpPr txBox="1"/>
      </xdr:nvSpPr>
      <xdr:spPr>
        <a:xfrm>
          <a:off x="3021330" y="5305425"/>
          <a:ext cx="2312670" cy="902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Receives</a:t>
          </a:r>
          <a:r>
            <a:rPr lang="en-US" sz="1100" b="1" baseline="0"/>
            <a:t> a Scholarship?</a:t>
          </a:r>
          <a:endParaRPr lang="en-US" sz="1100" b="1"/>
        </a:p>
      </xdr:txBody>
    </xdr:sp>
    <xdr:clientData/>
  </xdr:twoCellAnchor>
  <xdr:twoCellAnchor>
    <xdr:from>
      <xdr:col>5</xdr:col>
      <xdr:colOff>489472</xdr:colOff>
      <xdr:row>31</xdr:row>
      <xdr:rowOff>87741</xdr:rowOff>
    </xdr:from>
    <xdr:to>
      <xdr:col>7</xdr:col>
      <xdr:colOff>579119</xdr:colOff>
      <xdr:row>33</xdr:row>
      <xdr:rowOff>179070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855BBC6-9962-4542-8E9A-0ED78017E4E3}"/>
            </a:ext>
          </a:extLst>
        </xdr:cNvPr>
        <xdr:cNvSpPr txBox="1"/>
      </xdr:nvSpPr>
      <xdr:spPr>
        <a:xfrm>
          <a:off x="3537472" y="5516991"/>
          <a:ext cx="1308847" cy="4532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50</a:t>
          </a:r>
        </a:p>
      </xdr:txBody>
    </xdr:sp>
    <xdr:clientData/>
  </xdr:twoCellAnchor>
  <xdr:twoCellAnchor>
    <xdr:from>
      <xdr:col>5</xdr:col>
      <xdr:colOff>250118</xdr:colOff>
      <xdr:row>34</xdr:row>
      <xdr:rowOff>16473</xdr:rowOff>
    </xdr:from>
    <xdr:to>
      <xdr:col>5</xdr:col>
      <xdr:colOff>402518</xdr:colOff>
      <xdr:row>34</xdr:row>
      <xdr:rowOff>150832</xdr:rowOff>
    </xdr:to>
    <xdr:sp macro="" textlink="">
      <xdr:nvSpPr>
        <xdr:cNvPr id="28" name="Isosceles Triangle 27">
          <a:extLst>
            <a:ext uri="{FF2B5EF4-FFF2-40B4-BE49-F238E27FC236}">
              <a16:creationId xmlns:a16="http://schemas.microsoft.com/office/drawing/2014/main" id="{CE2CE347-BF1D-4E2C-8965-ED7E3B605EBF}"/>
            </a:ext>
          </a:extLst>
        </xdr:cNvPr>
        <xdr:cNvSpPr/>
      </xdr:nvSpPr>
      <xdr:spPr>
        <a:xfrm>
          <a:off x="3298118" y="5988648"/>
          <a:ext cx="152400" cy="13435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441403</xdr:colOff>
      <xdr:row>33</xdr:row>
      <xdr:rowOff>140858</xdr:rowOff>
    </xdr:from>
    <xdr:to>
      <xdr:col>8</xdr:col>
      <xdr:colOff>288891</xdr:colOff>
      <xdr:row>35</xdr:row>
      <xdr:rowOff>49642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144CFF4-12B8-41E7-B6C9-46E5B2B8BB42}"/>
            </a:ext>
          </a:extLst>
        </xdr:cNvPr>
        <xdr:cNvSpPr txBox="1"/>
      </xdr:nvSpPr>
      <xdr:spPr>
        <a:xfrm>
          <a:off x="3489403" y="5932058"/>
          <a:ext cx="1676288" cy="270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6% Same Time Last Year</a:t>
          </a:r>
        </a:p>
      </xdr:txBody>
    </xdr:sp>
    <xdr:clientData/>
  </xdr:twoCellAnchor>
  <xdr:twoCellAnchor>
    <xdr:from>
      <xdr:col>0</xdr:col>
      <xdr:colOff>592454</xdr:colOff>
      <xdr:row>42</xdr:row>
      <xdr:rowOff>156209</xdr:rowOff>
    </xdr:from>
    <xdr:to>
      <xdr:col>9</xdr:col>
      <xdr:colOff>67235</xdr:colOff>
      <xdr:row>44</xdr:row>
      <xdr:rowOff>143772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22D583F-1309-42E0-9444-5D1B039B0D33}"/>
            </a:ext>
          </a:extLst>
        </xdr:cNvPr>
        <xdr:cNvSpPr txBox="1"/>
      </xdr:nvSpPr>
      <xdr:spPr>
        <a:xfrm>
          <a:off x="592454" y="7686562"/>
          <a:ext cx="4920840" cy="346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/>
            <a:t>WHEN</a:t>
          </a:r>
          <a:r>
            <a:rPr lang="en-US" sz="1400" baseline="0"/>
            <a:t> AM I MOST LIKELY TO ASK FOR / RECEIVE SUPPORT?</a:t>
          </a:r>
          <a:endParaRPr lang="en-US" sz="1400"/>
        </a:p>
      </xdr:txBody>
    </xdr:sp>
    <xdr:clientData/>
  </xdr:twoCellAnchor>
  <xdr:twoCellAnchor>
    <xdr:from>
      <xdr:col>8</xdr:col>
      <xdr:colOff>552450</xdr:colOff>
      <xdr:row>24</xdr:row>
      <xdr:rowOff>171450</xdr:rowOff>
    </xdr:from>
    <xdr:to>
      <xdr:col>10</xdr:col>
      <xdr:colOff>468630</xdr:colOff>
      <xdr:row>40</xdr:row>
      <xdr:rowOff>133350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EB7D409-09B7-A481-E67D-79E2E35BF333}"/>
            </a:ext>
          </a:extLst>
        </xdr:cNvPr>
        <xdr:cNvSpPr txBox="1"/>
      </xdr:nvSpPr>
      <xdr:spPr>
        <a:xfrm>
          <a:off x="5429250" y="4333875"/>
          <a:ext cx="1135380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548640</xdr:colOff>
      <xdr:row>25</xdr:row>
      <xdr:rowOff>1905</xdr:rowOff>
    </xdr:from>
    <xdr:to>
      <xdr:col>12</xdr:col>
      <xdr:colOff>472440</xdr:colOff>
      <xdr:row>40</xdr:row>
      <xdr:rowOff>142875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7A10DCB0-5F7C-48BE-89BC-373A59C87878}"/>
            </a:ext>
          </a:extLst>
        </xdr:cNvPr>
        <xdr:cNvSpPr txBox="1"/>
      </xdr:nvSpPr>
      <xdr:spPr>
        <a:xfrm>
          <a:off x="6644640" y="4345305"/>
          <a:ext cx="1143000" cy="2855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552450</xdr:colOff>
      <xdr:row>25</xdr:row>
      <xdr:rowOff>22858</xdr:rowOff>
    </xdr:from>
    <xdr:to>
      <xdr:col>14</xdr:col>
      <xdr:colOff>459105</xdr:colOff>
      <xdr:row>40</xdr:row>
      <xdr:rowOff>142874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1674221-6308-42F3-A417-F0CC11569B44}"/>
            </a:ext>
          </a:extLst>
        </xdr:cNvPr>
        <xdr:cNvSpPr txBox="1"/>
      </xdr:nvSpPr>
      <xdr:spPr>
        <a:xfrm>
          <a:off x="7867650" y="4366258"/>
          <a:ext cx="1125855" cy="28346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531495</xdr:colOff>
      <xdr:row>25</xdr:row>
      <xdr:rowOff>19048</xdr:rowOff>
    </xdr:from>
    <xdr:to>
      <xdr:col>16</xdr:col>
      <xdr:colOff>436245</xdr:colOff>
      <xdr:row>40</xdr:row>
      <xdr:rowOff>142874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1135A9E-C66B-4169-B4B1-F24987811C26}"/>
            </a:ext>
          </a:extLst>
        </xdr:cNvPr>
        <xdr:cNvSpPr txBox="1"/>
      </xdr:nvSpPr>
      <xdr:spPr>
        <a:xfrm>
          <a:off x="9065895" y="4362448"/>
          <a:ext cx="1123950" cy="2838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16</xdr:col>
      <xdr:colOff>520065</xdr:colOff>
      <xdr:row>24</xdr:row>
      <xdr:rowOff>173353</xdr:rowOff>
    </xdr:from>
    <xdr:to>
      <xdr:col>18</xdr:col>
      <xdr:colOff>443865</xdr:colOff>
      <xdr:row>40</xdr:row>
      <xdr:rowOff>142875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7F13DBB-F13D-4B1A-870D-B48740519964}"/>
            </a:ext>
          </a:extLst>
        </xdr:cNvPr>
        <xdr:cNvSpPr txBox="1"/>
      </xdr:nvSpPr>
      <xdr:spPr>
        <a:xfrm>
          <a:off x="10273665" y="4335778"/>
          <a:ext cx="1143000" cy="28651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533400</xdr:colOff>
      <xdr:row>25</xdr:row>
      <xdr:rowOff>1903</xdr:rowOff>
    </xdr:from>
    <xdr:to>
      <xdr:col>20</xdr:col>
      <xdr:colOff>453390</xdr:colOff>
      <xdr:row>40</xdr:row>
      <xdr:rowOff>152399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2E5C3AEA-9A9A-4B16-828C-00EEA2194A79}"/>
            </a:ext>
          </a:extLst>
        </xdr:cNvPr>
        <xdr:cNvSpPr txBox="1"/>
      </xdr:nvSpPr>
      <xdr:spPr>
        <a:xfrm>
          <a:off x="11506200" y="4345303"/>
          <a:ext cx="1139190" cy="2865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561975</xdr:colOff>
      <xdr:row>23</xdr:row>
      <xdr:rowOff>57150</xdr:rowOff>
    </xdr:from>
    <xdr:to>
      <xdr:col>10</xdr:col>
      <xdr:colOff>468629</xdr:colOff>
      <xdr:row>24</xdr:row>
      <xdr:rowOff>140970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F79B02B-CB5B-216B-A0F8-89580397C371}"/>
            </a:ext>
          </a:extLst>
        </xdr:cNvPr>
        <xdr:cNvSpPr txBox="1"/>
      </xdr:nvSpPr>
      <xdr:spPr>
        <a:xfrm>
          <a:off x="5438775" y="4038600"/>
          <a:ext cx="1125854" cy="264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Gender</a:t>
          </a:r>
        </a:p>
      </xdr:txBody>
    </xdr:sp>
    <xdr:clientData/>
  </xdr:twoCellAnchor>
  <xdr:twoCellAnchor>
    <xdr:from>
      <xdr:col>10</xdr:col>
      <xdr:colOff>548640</xdr:colOff>
      <xdr:row>23</xdr:row>
      <xdr:rowOff>55245</xdr:rowOff>
    </xdr:from>
    <xdr:to>
      <xdr:col>12</xdr:col>
      <xdr:colOff>455294</xdr:colOff>
      <xdr:row>24</xdr:row>
      <xdr:rowOff>142875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A1B4040-C7F4-4839-A3DF-0F6FF984FF08}"/>
            </a:ext>
          </a:extLst>
        </xdr:cNvPr>
        <xdr:cNvSpPr txBox="1"/>
      </xdr:nvSpPr>
      <xdr:spPr>
        <a:xfrm>
          <a:off x="6644640" y="4036695"/>
          <a:ext cx="1125854" cy="26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Race-Ethnicity</a:t>
          </a:r>
        </a:p>
      </xdr:txBody>
    </xdr:sp>
    <xdr:clientData/>
  </xdr:twoCellAnchor>
  <xdr:twoCellAnchor>
    <xdr:from>
      <xdr:col>12</xdr:col>
      <xdr:colOff>542925</xdr:colOff>
      <xdr:row>23</xdr:row>
      <xdr:rowOff>68580</xdr:rowOff>
    </xdr:from>
    <xdr:to>
      <xdr:col>14</xdr:col>
      <xdr:colOff>440054</xdr:colOff>
      <xdr:row>24</xdr:row>
      <xdr:rowOff>142875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A84184E-FF75-4AF4-BC2A-5FE9B8536D1B}"/>
            </a:ext>
          </a:extLst>
        </xdr:cNvPr>
        <xdr:cNvSpPr txBox="1"/>
      </xdr:nvSpPr>
      <xdr:spPr>
        <a:xfrm>
          <a:off x="7858125" y="4050030"/>
          <a:ext cx="1116329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First Gen</a:t>
          </a:r>
        </a:p>
      </xdr:txBody>
    </xdr:sp>
    <xdr:clientData/>
  </xdr:twoCellAnchor>
  <xdr:twoCellAnchor>
    <xdr:from>
      <xdr:col>14</xdr:col>
      <xdr:colOff>535305</xdr:colOff>
      <xdr:row>23</xdr:row>
      <xdr:rowOff>76200</xdr:rowOff>
    </xdr:from>
    <xdr:to>
      <xdr:col>16</xdr:col>
      <xdr:colOff>428624</xdr:colOff>
      <xdr:row>24</xdr:row>
      <xdr:rowOff>150495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C0A8801-1FB2-480A-8259-A9168114B3E9}"/>
            </a:ext>
          </a:extLst>
        </xdr:cNvPr>
        <xdr:cNvSpPr txBox="1"/>
      </xdr:nvSpPr>
      <xdr:spPr>
        <a:xfrm>
          <a:off x="9069705" y="4057650"/>
          <a:ext cx="1112519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/>
            <a:t>Reported Disability</a:t>
          </a:r>
        </a:p>
      </xdr:txBody>
    </xdr:sp>
    <xdr:clientData/>
  </xdr:twoCellAnchor>
  <xdr:twoCellAnchor>
    <xdr:from>
      <xdr:col>16</xdr:col>
      <xdr:colOff>535305</xdr:colOff>
      <xdr:row>23</xdr:row>
      <xdr:rowOff>49530</xdr:rowOff>
    </xdr:from>
    <xdr:to>
      <xdr:col>18</xdr:col>
      <xdr:colOff>432434</xdr:colOff>
      <xdr:row>24</xdr:row>
      <xdr:rowOff>123825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FA72F13-15F0-471E-9FE5-2C81705DF036}"/>
            </a:ext>
          </a:extLst>
        </xdr:cNvPr>
        <xdr:cNvSpPr txBox="1"/>
      </xdr:nvSpPr>
      <xdr:spPr>
        <a:xfrm>
          <a:off x="10288905" y="4030980"/>
          <a:ext cx="1116329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Transfer Status</a:t>
          </a:r>
        </a:p>
      </xdr:txBody>
    </xdr:sp>
    <xdr:clientData/>
  </xdr:twoCellAnchor>
  <xdr:twoCellAnchor>
    <xdr:from>
      <xdr:col>18</xdr:col>
      <xdr:colOff>516255</xdr:colOff>
      <xdr:row>23</xdr:row>
      <xdr:rowOff>36195</xdr:rowOff>
    </xdr:from>
    <xdr:to>
      <xdr:col>20</xdr:col>
      <xdr:colOff>447675</xdr:colOff>
      <xdr:row>24</xdr:row>
      <xdr:rowOff>110490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BFC63A0-7220-493A-8C10-1B9935E50C5E}"/>
            </a:ext>
          </a:extLst>
        </xdr:cNvPr>
        <xdr:cNvSpPr txBox="1"/>
      </xdr:nvSpPr>
      <xdr:spPr>
        <a:xfrm>
          <a:off x="11489055" y="4017645"/>
          <a:ext cx="1150620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Pell Eligibility</a:t>
          </a:r>
        </a:p>
      </xdr:txBody>
    </xdr:sp>
    <xdr:clientData/>
  </xdr:twoCellAnchor>
  <xdr:twoCellAnchor>
    <xdr:from>
      <xdr:col>9</xdr:col>
      <xdr:colOff>28574</xdr:colOff>
      <xdr:row>26</xdr:row>
      <xdr:rowOff>60959</xdr:rowOff>
    </xdr:from>
    <xdr:to>
      <xdr:col>9</xdr:col>
      <xdr:colOff>116585</xdr:colOff>
      <xdr:row>26</xdr:row>
      <xdr:rowOff>97535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181318C2-049B-A617-D67B-172AC801C030}"/>
            </a:ext>
          </a:extLst>
        </xdr:cNvPr>
        <xdr:cNvSpPr/>
      </xdr:nvSpPr>
      <xdr:spPr>
        <a:xfrm>
          <a:off x="5514974" y="4585334"/>
          <a:ext cx="8801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</xdr:colOff>
      <xdr:row>27</xdr:row>
      <xdr:rowOff>133347</xdr:rowOff>
    </xdr:from>
    <xdr:to>
      <xdr:col>9</xdr:col>
      <xdr:colOff>104774</xdr:colOff>
      <xdr:row>27</xdr:row>
      <xdr:rowOff>171447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DE8FE404-0B59-471B-B88D-5157FF28F7A5}"/>
            </a:ext>
          </a:extLst>
        </xdr:cNvPr>
        <xdr:cNvSpPr/>
      </xdr:nvSpPr>
      <xdr:spPr>
        <a:xfrm>
          <a:off x="5514974" y="4838697"/>
          <a:ext cx="76200" cy="381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211453</xdr:colOff>
      <xdr:row>26</xdr:row>
      <xdr:rowOff>19050</xdr:rowOff>
    </xdr:from>
    <xdr:to>
      <xdr:col>10</xdr:col>
      <xdr:colOff>409574</xdr:colOff>
      <xdr:row>27</xdr:row>
      <xdr:rowOff>76200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EB7A63FC-EF14-EC0A-8981-06CECFD13579}"/>
            </a:ext>
          </a:extLst>
        </xdr:cNvPr>
        <xdr:cNvSpPr txBox="1"/>
      </xdr:nvSpPr>
      <xdr:spPr>
        <a:xfrm>
          <a:off x="5697853" y="4543425"/>
          <a:ext cx="807721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9</xdr:col>
      <xdr:colOff>211454</xdr:colOff>
      <xdr:row>27</xdr:row>
      <xdr:rowOff>91440</xdr:rowOff>
    </xdr:from>
    <xdr:to>
      <xdr:col>10</xdr:col>
      <xdr:colOff>428625</xdr:colOff>
      <xdr:row>28</xdr:row>
      <xdr:rowOff>133350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3F39BC04-CC74-4E6A-A9EC-CCFE2CA33474}"/>
            </a:ext>
          </a:extLst>
        </xdr:cNvPr>
        <xdr:cNvSpPr txBox="1"/>
      </xdr:nvSpPr>
      <xdr:spPr>
        <a:xfrm>
          <a:off x="5697854" y="4796790"/>
          <a:ext cx="826771" cy="222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Female</a:t>
          </a:r>
        </a:p>
      </xdr:txBody>
    </xdr:sp>
    <xdr:clientData/>
  </xdr:twoCellAnchor>
  <xdr:twoCellAnchor>
    <xdr:from>
      <xdr:col>9</xdr:col>
      <xdr:colOff>211454</xdr:colOff>
      <xdr:row>28</xdr:row>
      <xdr:rowOff>173355</xdr:rowOff>
    </xdr:from>
    <xdr:to>
      <xdr:col>10</xdr:col>
      <xdr:colOff>428625</xdr:colOff>
      <xdr:row>30</xdr:row>
      <xdr:rowOff>28575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05C23FF-2FBC-455C-9B5A-5A095EB4A36C}"/>
            </a:ext>
          </a:extLst>
        </xdr:cNvPr>
        <xdr:cNvSpPr txBox="1"/>
      </xdr:nvSpPr>
      <xdr:spPr>
        <a:xfrm>
          <a:off x="5697854" y="5059680"/>
          <a:ext cx="826771" cy="217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Male</a:t>
          </a:r>
        </a:p>
      </xdr:txBody>
    </xdr:sp>
    <xdr:clientData/>
  </xdr:twoCellAnchor>
  <xdr:twoCellAnchor>
    <xdr:from>
      <xdr:col>9</xdr:col>
      <xdr:colOff>211454</xdr:colOff>
      <xdr:row>30</xdr:row>
      <xdr:rowOff>55245</xdr:rowOff>
    </xdr:from>
    <xdr:to>
      <xdr:col>10</xdr:col>
      <xdr:colOff>438150</xdr:colOff>
      <xdr:row>31</xdr:row>
      <xdr:rowOff>66675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43DBC72-6AB0-4A8C-A88B-3A228EF80E30}"/>
            </a:ext>
          </a:extLst>
        </xdr:cNvPr>
        <xdr:cNvSpPr txBox="1"/>
      </xdr:nvSpPr>
      <xdr:spPr>
        <a:xfrm>
          <a:off x="5697854" y="5303520"/>
          <a:ext cx="836296" cy="192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Non-Binary</a:t>
          </a:r>
        </a:p>
      </xdr:txBody>
    </xdr:sp>
    <xdr:clientData/>
  </xdr:twoCellAnchor>
  <xdr:twoCellAnchor>
    <xdr:from>
      <xdr:col>9</xdr:col>
      <xdr:colOff>207644</xdr:colOff>
      <xdr:row>31</xdr:row>
      <xdr:rowOff>129540</xdr:rowOff>
    </xdr:from>
    <xdr:to>
      <xdr:col>10</xdr:col>
      <xdr:colOff>436244</xdr:colOff>
      <xdr:row>32</xdr:row>
      <xdr:rowOff>152400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895F4A2B-BED7-435C-BB5C-3B56849A7256}"/>
            </a:ext>
          </a:extLst>
        </xdr:cNvPr>
        <xdr:cNvSpPr txBox="1"/>
      </xdr:nvSpPr>
      <xdr:spPr>
        <a:xfrm>
          <a:off x="5694044" y="5558790"/>
          <a:ext cx="838200" cy="203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9</xdr:col>
      <xdr:colOff>28574</xdr:colOff>
      <xdr:row>29</xdr:row>
      <xdr:rowOff>57149</xdr:rowOff>
    </xdr:from>
    <xdr:to>
      <xdr:col>9</xdr:col>
      <xdr:colOff>116585</xdr:colOff>
      <xdr:row>29</xdr:row>
      <xdr:rowOff>95249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CE013FB7-DFBD-4E46-8287-05A478A956E6}"/>
            </a:ext>
          </a:extLst>
        </xdr:cNvPr>
        <xdr:cNvSpPr/>
      </xdr:nvSpPr>
      <xdr:spPr>
        <a:xfrm>
          <a:off x="5514974" y="5124449"/>
          <a:ext cx="88011" cy="381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</xdr:colOff>
      <xdr:row>30</xdr:row>
      <xdr:rowOff>97153</xdr:rowOff>
    </xdr:from>
    <xdr:to>
      <xdr:col>9</xdr:col>
      <xdr:colOff>116585</xdr:colOff>
      <xdr:row>30</xdr:row>
      <xdr:rowOff>133729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8A286207-D0E9-463A-91D8-5F52A743C527}"/>
            </a:ext>
          </a:extLst>
        </xdr:cNvPr>
        <xdr:cNvSpPr/>
      </xdr:nvSpPr>
      <xdr:spPr>
        <a:xfrm>
          <a:off x="5514974" y="5345428"/>
          <a:ext cx="8801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</xdr:colOff>
      <xdr:row>31</xdr:row>
      <xdr:rowOff>173354</xdr:rowOff>
    </xdr:from>
    <xdr:to>
      <xdr:col>9</xdr:col>
      <xdr:colOff>116585</xdr:colOff>
      <xdr:row>32</xdr:row>
      <xdr:rowOff>22859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8BEF2E2-1DE4-4D89-A25F-F9E902CC9BF1}"/>
            </a:ext>
          </a:extLst>
        </xdr:cNvPr>
        <xdr:cNvSpPr/>
      </xdr:nvSpPr>
      <xdr:spPr>
        <a:xfrm>
          <a:off x="5514974" y="5602604"/>
          <a:ext cx="88011" cy="304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179069</xdr:colOff>
      <xdr:row>25</xdr:row>
      <xdr:rowOff>19050</xdr:rowOff>
    </xdr:from>
    <xdr:to>
      <xdr:col>12</xdr:col>
      <xdr:colOff>441959</xdr:colOff>
      <xdr:row>26</xdr:row>
      <xdr:rowOff>47625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45AE9B5B-719F-4C92-95BF-3B9EC16BE0FC}"/>
            </a:ext>
          </a:extLst>
        </xdr:cNvPr>
        <xdr:cNvSpPr txBox="1"/>
      </xdr:nvSpPr>
      <xdr:spPr>
        <a:xfrm>
          <a:off x="6884669" y="4362450"/>
          <a:ext cx="87249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11</xdr:col>
      <xdr:colOff>171450</xdr:colOff>
      <xdr:row>28</xdr:row>
      <xdr:rowOff>112395</xdr:rowOff>
    </xdr:from>
    <xdr:to>
      <xdr:col>12</xdr:col>
      <xdr:colOff>438150</xdr:colOff>
      <xdr:row>29</xdr:row>
      <xdr:rowOff>133351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B80F866-EC04-49E8-9E0D-96115B6E68B8}"/>
            </a:ext>
          </a:extLst>
        </xdr:cNvPr>
        <xdr:cNvSpPr txBox="1"/>
      </xdr:nvSpPr>
      <xdr:spPr>
        <a:xfrm>
          <a:off x="6877050" y="4998720"/>
          <a:ext cx="876300" cy="201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Asian</a:t>
          </a:r>
        </a:p>
      </xdr:txBody>
    </xdr:sp>
    <xdr:clientData/>
  </xdr:twoCellAnchor>
  <xdr:twoCellAnchor>
    <xdr:from>
      <xdr:col>11</xdr:col>
      <xdr:colOff>167640</xdr:colOff>
      <xdr:row>29</xdr:row>
      <xdr:rowOff>163831</xdr:rowOff>
    </xdr:from>
    <xdr:to>
      <xdr:col>12</xdr:col>
      <xdr:colOff>436245</xdr:colOff>
      <xdr:row>31</xdr:row>
      <xdr:rowOff>173356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F46DB93-1FEC-4F23-9A05-51FC311C0CF0}"/>
            </a:ext>
          </a:extLst>
        </xdr:cNvPr>
        <xdr:cNvSpPr txBox="1"/>
      </xdr:nvSpPr>
      <xdr:spPr>
        <a:xfrm>
          <a:off x="6873240" y="5231131"/>
          <a:ext cx="87820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Black/ African</a:t>
          </a:r>
          <a:r>
            <a:rPr lang="en-US" sz="800" baseline="0"/>
            <a:t> American</a:t>
          </a:r>
          <a:endParaRPr lang="en-US" sz="800"/>
        </a:p>
      </xdr:txBody>
    </xdr:sp>
    <xdr:clientData/>
  </xdr:twoCellAnchor>
  <xdr:twoCellAnchor>
    <xdr:from>
      <xdr:col>11</xdr:col>
      <xdr:colOff>167640</xdr:colOff>
      <xdr:row>32</xdr:row>
      <xdr:rowOff>17145</xdr:rowOff>
    </xdr:from>
    <xdr:to>
      <xdr:col>12</xdr:col>
      <xdr:colOff>457200</xdr:colOff>
      <xdr:row>33</xdr:row>
      <xdr:rowOff>57150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C1560B48-1F87-44E2-8569-0B12B6C80C6C}"/>
            </a:ext>
          </a:extLst>
        </xdr:cNvPr>
        <xdr:cNvSpPr txBox="1"/>
      </xdr:nvSpPr>
      <xdr:spPr>
        <a:xfrm>
          <a:off x="6873240" y="5627370"/>
          <a:ext cx="89916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Hispanic/Latinx</a:t>
          </a:r>
        </a:p>
      </xdr:txBody>
    </xdr:sp>
    <xdr:clientData/>
  </xdr:twoCellAnchor>
  <xdr:twoCellAnchor>
    <xdr:from>
      <xdr:col>11</xdr:col>
      <xdr:colOff>171449</xdr:colOff>
      <xdr:row>33</xdr:row>
      <xdr:rowOff>112394</xdr:rowOff>
    </xdr:from>
    <xdr:to>
      <xdr:col>12</xdr:col>
      <xdr:colOff>440054</xdr:colOff>
      <xdr:row>35</xdr:row>
      <xdr:rowOff>123825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4C866B68-1EB4-4B05-852E-A85ADA7CBFD6}"/>
            </a:ext>
          </a:extLst>
        </xdr:cNvPr>
        <xdr:cNvSpPr txBox="1"/>
      </xdr:nvSpPr>
      <xdr:spPr>
        <a:xfrm>
          <a:off x="6877049" y="5903594"/>
          <a:ext cx="878205" cy="373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Native Hawaiian</a:t>
          </a:r>
          <a:r>
            <a:rPr lang="en-US" sz="800" baseline="0"/>
            <a:t> / Pacific Islander</a:t>
          </a:r>
          <a:endParaRPr lang="en-US" sz="800"/>
        </a:p>
      </xdr:txBody>
    </xdr:sp>
    <xdr:clientData/>
  </xdr:twoCellAnchor>
  <xdr:twoCellAnchor>
    <xdr:from>
      <xdr:col>11</xdr:col>
      <xdr:colOff>171450</xdr:colOff>
      <xdr:row>36</xdr:row>
      <xdr:rowOff>1906</xdr:rowOff>
    </xdr:from>
    <xdr:to>
      <xdr:col>12</xdr:col>
      <xdr:colOff>438150</xdr:colOff>
      <xdr:row>37</xdr:row>
      <xdr:rowOff>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2DDCC3D-BFB8-4F1F-ABB5-B54E5EBB94D0}"/>
            </a:ext>
          </a:extLst>
        </xdr:cNvPr>
        <xdr:cNvSpPr txBox="1"/>
      </xdr:nvSpPr>
      <xdr:spPr>
        <a:xfrm>
          <a:off x="6877050" y="6336031"/>
          <a:ext cx="876300" cy="179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White</a:t>
          </a:r>
        </a:p>
      </xdr:txBody>
    </xdr:sp>
    <xdr:clientData/>
  </xdr:twoCellAnchor>
  <xdr:twoCellAnchor>
    <xdr:from>
      <xdr:col>13</xdr:col>
      <xdr:colOff>154305</xdr:colOff>
      <xdr:row>25</xdr:row>
      <xdr:rowOff>95250</xdr:rowOff>
    </xdr:from>
    <xdr:to>
      <xdr:col>14</xdr:col>
      <xdr:colOff>419100</xdr:colOff>
      <xdr:row>26</xdr:row>
      <xdr:rowOff>123824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B6E78784-8B3B-415F-A149-68339B0A7D18}"/>
            </a:ext>
          </a:extLst>
        </xdr:cNvPr>
        <xdr:cNvSpPr txBox="1"/>
      </xdr:nvSpPr>
      <xdr:spPr>
        <a:xfrm>
          <a:off x="8079105" y="4438650"/>
          <a:ext cx="874395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11</xdr:col>
      <xdr:colOff>167640</xdr:colOff>
      <xdr:row>26</xdr:row>
      <xdr:rowOff>64769</xdr:rowOff>
    </xdr:from>
    <xdr:to>
      <xdr:col>12</xdr:col>
      <xdr:colOff>438151</xdr:colOff>
      <xdr:row>28</xdr:row>
      <xdr:rowOff>83820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71C46BF8-6FBB-471B-94BC-0A11E4A0B806}"/>
            </a:ext>
          </a:extLst>
        </xdr:cNvPr>
        <xdr:cNvSpPr txBox="1"/>
      </xdr:nvSpPr>
      <xdr:spPr>
        <a:xfrm>
          <a:off x="6873240" y="4589144"/>
          <a:ext cx="880111" cy="381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Alaska</a:t>
          </a:r>
          <a:r>
            <a:rPr lang="en-US" sz="800" baseline="0"/>
            <a:t> Native / Native American</a:t>
          </a:r>
          <a:endParaRPr lang="en-US" sz="800"/>
        </a:p>
      </xdr:txBody>
    </xdr:sp>
    <xdr:clientData/>
  </xdr:twoCellAnchor>
  <xdr:twoCellAnchor>
    <xdr:from>
      <xdr:col>15</xdr:col>
      <xdr:colOff>177165</xdr:colOff>
      <xdr:row>25</xdr:row>
      <xdr:rowOff>55246</xdr:rowOff>
    </xdr:from>
    <xdr:to>
      <xdr:col>16</xdr:col>
      <xdr:colOff>411480</xdr:colOff>
      <xdr:row>26</xdr:row>
      <xdr:rowOff>62865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A7AF9F6E-1468-4222-87B8-DE326BCE49BD}"/>
            </a:ext>
          </a:extLst>
        </xdr:cNvPr>
        <xdr:cNvSpPr txBox="1"/>
      </xdr:nvSpPr>
      <xdr:spPr>
        <a:xfrm>
          <a:off x="9321165" y="4398646"/>
          <a:ext cx="843915" cy="188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17</xdr:col>
      <xdr:colOff>182880</xdr:colOff>
      <xdr:row>25</xdr:row>
      <xdr:rowOff>59056</xdr:rowOff>
    </xdr:from>
    <xdr:to>
      <xdr:col>18</xdr:col>
      <xdr:colOff>409575</xdr:colOff>
      <xdr:row>26</xdr:row>
      <xdr:rowOff>57150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D6EDE8A-737C-4693-B50C-BDEA97FB1341}"/>
            </a:ext>
          </a:extLst>
        </xdr:cNvPr>
        <xdr:cNvSpPr txBox="1"/>
      </xdr:nvSpPr>
      <xdr:spPr>
        <a:xfrm>
          <a:off x="10546080" y="4402456"/>
          <a:ext cx="836295" cy="179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19</xdr:col>
      <xdr:colOff>190500</xdr:colOff>
      <xdr:row>25</xdr:row>
      <xdr:rowOff>55246</xdr:rowOff>
    </xdr:from>
    <xdr:to>
      <xdr:col>20</xdr:col>
      <xdr:colOff>417195</xdr:colOff>
      <xdr:row>26</xdr:row>
      <xdr:rowOff>62865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23A37043-2C0C-431E-80FA-748C614B1242}"/>
            </a:ext>
          </a:extLst>
        </xdr:cNvPr>
        <xdr:cNvSpPr txBox="1"/>
      </xdr:nvSpPr>
      <xdr:spPr>
        <a:xfrm>
          <a:off x="11772900" y="4398646"/>
          <a:ext cx="836295" cy="188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20</xdr:col>
      <xdr:colOff>542925</xdr:colOff>
      <xdr:row>25</xdr:row>
      <xdr:rowOff>1903</xdr:rowOff>
    </xdr:from>
    <xdr:to>
      <xdr:col>22</xdr:col>
      <xdr:colOff>457200</xdr:colOff>
      <xdr:row>40</xdr:row>
      <xdr:rowOff>171449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6A26B66C-BE17-47BD-8172-2B55589FF9BC}"/>
            </a:ext>
          </a:extLst>
        </xdr:cNvPr>
        <xdr:cNvSpPr txBox="1"/>
      </xdr:nvSpPr>
      <xdr:spPr>
        <a:xfrm>
          <a:off x="12734925" y="4345303"/>
          <a:ext cx="1133475" cy="2884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20</xdr:col>
      <xdr:colOff>552450</xdr:colOff>
      <xdr:row>23</xdr:row>
      <xdr:rowOff>36195</xdr:rowOff>
    </xdr:from>
    <xdr:to>
      <xdr:col>22</xdr:col>
      <xdr:colOff>440054</xdr:colOff>
      <xdr:row>24</xdr:row>
      <xdr:rowOff>110490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5D3AC082-319B-48DD-AA80-E5C4FA5EEC5A}"/>
            </a:ext>
          </a:extLst>
        </xdr:cNvPr>
        <xdr:cNvSpPr txBox="1"/>
      </xdr:nvSpPr>
      <xdr:spPr>
        <a:xfrm>
          <a:off x="12744450" y="4017645"/>
          <a:ext cx="1106804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Veteran Status</a:t>
          </a:r>
        </a:p>
      </xdr:txBody>
    </xdr:sp>
    <xdr:clientData/>
  </xdr:twoCellAnchor>
  <xdr:twoCellAnchor>
    <xdr:from>
      <xdr:col>21</xdr:col>
      <xdr:colOff>220980</xdr:colOff>
      <xdr:row>25</xdr:row>
      <xdr:rowOff>59056</xdr:rowOff>
    </xdr:from>
    <xdr:to>
      <xdr:col>22</xdr:col>
      <xdr:colOff>419100</xdr:colOff>
      <xdr:row>26</xdr:row>
      <xdr:rowOff>59055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9453C439-9D10-4E95-A1E1-750FD048F690}"/>
            </a:ext>
          </a:extLst>
        </xdr:cNvPr>
        <xdr:cNvSpPr txBox="1"/>
      </xdr:nvSpPr>
      <xdr:spPr>
        <a:xfrm>
          <a:off x="13022580" y="4402456"/>
          <a:ext cx="80772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22</xdr:col>
      <xdr:colOff>548640</xdr:colOff>
      <xdr:row>25</xdr:row>
      <xdr:rowOff>1904</xdr:rowOff>
    </xdr:from>
    <xdr:to>
      <xdr:col>24</xdr:col>
      <xdr:colOff>472440</xdr:colOff>
      <xdr:row>40</xdr:row>
      <xdr:rowOff>161925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DDD258C3-490A-41BB-A93D-E6F4710751CF}"/>
            </a:ext>
          </a:extLst>
        </xdr:cNvPr>
        <xdr:cNvSpPr txBox="1"/>
      </xdr:nvSpPr>
      <xdr:spPr>
        <a:xfrm>
          <a:off x="13959840" y="4345304"/>
          <a:ext cx="1143000" cy="2874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22</xdr:col>
      <xdr:colOff>560070</xdr:colOff>
      <xdr:row>23</xdr:row>
      <xdr:rowOff>36195</xdr:rowOff>
    </xdr:from>
    <xdr:to>
      <xdr:col>24</xdr:col>
      <xdr:colOff>447674</xdr:colOff>
      <xdr:row>24</xdr:row>
      <xdr:rowOff>110490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C72500DB-05D2-4D70-9CA4-BDCF4704F670}"/>
            </a:ext>
          </a:extLst>
        </xdr:cNvPr>
        <xdr:cNvSpPr txBox="1"/>
      </xdr:nvSpPr>
      <xdr:spPr>
        <a:xfrm>
          <a:off x="13971270" y="4017645"/>
          <a:ext cx="1106804" cy="255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Caregiving</a:t>
          </a:r>
        </a:p>
      </xdr:txBody>
    </xdr:sp>
    <xdr:clientData/>
  </xdr:twoCellAnchor>
  <xdr:twoCellAnchor>
    <xdr:from>
      <xdr:col>23</xdr:col>
      <xdr:colOff>238125</xdr:colOff>
      <xdr:row>25</xdr:row>
      <xdr:rowOff>59056</xdr:rowOff>
    </xdr:from>
    <xdr:to>
      <xdr:col>24</xdr:col>
      <xdr:colOff>428625</xdr:colOff>
      <xdr:row>26</xdr:row>
      <xdr:rowOff>59055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F9DA076D-E455-4ED9-A6FA-289E864EB9DE}"/>
            </a:ext>
          </a:extLst>
        </xdr:cNvPr>
        <xdr:cNvSpPr txBox="1"/>
      </xdr:nvSpPr>
      <xdr:spPr>
        <a:xfrm>
          <a:off x="14258925" y="4402456"/>
          <a:ext cx="80010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</a:t>
          </a:r>
        </a:p>
      </xdr:txBody>
    </xdr:sp>
    <xdr:clientData/>
  </xdr:twoCellAnchor>
  <xdr:twoCellAnchor>
    <xdr:from>
      <xdr:col>13</xdr:col>
      <xdr:colOff>144779</xdr:colOff>
      <xdr:row>26</xdr:row>
      <xdr:rowOff>163831</xdr:rowOff>
    </xdr:from>
    <xdr:to>
      <xdr:col>14</xdr:col>
      <xdr:colOff>426719</xdr:colOff>
      <xdr:row>27</xdr:row>
      <xdr:rowOff>169545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B12990C0-0D90-4D7E-87AB-1029B26BFE6F}"/>
            </a:ext>
          </a:extLst>
        </xdr:cNvPr>
        <xdr:cNvSpPr txBox="1"/>
      </xdr:nvSpPr>
      <xdr:spPr>
        <a:xfrm>
          <a:off x="8069579" y="4688206"/>
          <a:ext cx="891540" cy="186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First Generation</a:t>
          </a:r>
        </a:p>
      </xdr:txBody>
    </xdr:sp>
    <xdr:clientData/>
  </xdr:twoCellAnchor>
  <xdr:twoCellAnchor>
    <xdr:from>
      <xdr:col>13</xdr:col>
      <xdr:colOff>152400</xdr:colOff>
      <xdr:row>28</xdr:row>
      <xdr:rowOff>59056</xdr:rowOff>
    </xdr:from>
    <xdr:to>
      <xdr:col>14</xdr:col>
      <xdr:colOff>428626</xdr:colOff>
      <xdr:row>30</xdr:row>
      <xdr:rowOff>57150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FCFD8A95-CF10-4134-B5F5-2B657C1E6F7F}"/>
            </a:ext>
          </a:extLst>
        </xdr:cNvPr>
        <xdr:cNvSpPr txBox="1"/>
      </xdr:nvSpPr>
      <xdr:spPr>
        <a:xfrm>
          <a:off x="8077200" y="4945381"/>
          <a:ext cx="885826" cy="36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Continuing Generation</a:t>
          </a:r>
        </a:p>
      </xdr:txBody>
    </xdr:sp>
    <xdr:clientData/>
  </xdr:twoCellAnchor>
  <xdr:twoCellAnchor>
    <xdr:from>
      <xdr:col>15</xdr:col>
      <xdr:colOff>173355</xdr:colOff>
      <xdr:row>26</xdr:row>
      <xdr:rowOff>116205</xdr:rowOff>
    </xdr:from>
    <xdr:to>
      <xdr:col>16</xdr:col>
      <xdr:colOff>401955</xdr:colOff>
      <xdr:row>28</xdr:row>
      <xdr:rowOff>167640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53F517FE-153B-4855-A9B0-39F0B456F37E}"/>
            </a:ext>
          </a:extLst>
        </xdr:cNvPr>
        <xdr:cNvSpPr txBox="1"/>
      </xdr:nvSpPr>
      <xdr:spPr>
        <a:xfrm>
          <a:off x="9317355" y="4640580"/>
          <a:ext cx="838200" cy="413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Has</a:t>
          </a:r>
          <a:r>
            <a:rPr lang="en-US" sz="800" baseline="0"/>
            <a:t> Reported a Disability</a:t>
          </a:r>
          <a:endParaRPr lang="en-US" sz="800"/>
        </a:p>
      </xdr:txBody>
    </xdr:sp>
    <xdr:clientData/>
  </xdr:twoCellAnchor>
  <xdr:twoCellAnchor>
    <xdr:from>
      <xdr:col>15</xdr:col>
      <xdr:colOff>173355</xdr:colOff>
      <xdr:row>29</xdr:row>
      <xdr:rowOff>7621</xdr:rowOff>
    </xdr:from>
    <xdr:to>
      <xdr:col>16</xdr:col>
      <xdr:colOff>405765</xdr:colOff>
      <xdr:row>32</xdr:row>
      <xdr:rowOff>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DC44992B-82CC-4D69-8F4B-546D38CDF614}"/>
            </a:ext>
          </a:extLst>
        </xdr:cNvPr>
        <xdr:cNvSpPr txBox="1"/>
      </xdr:nvSpPr>
      <xdr:spPr>
        <a:xfrm>
          <a:off x="9317355" y="5074921"/>
          <a:ext cx="842010" cy="5353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Has</a:t>
          </a:r>
          <a:r>
            <a:rPr lang="en-US" sz="800" baseline="0"/>
            <a:t> Not Reported a Disability</a:t>
          </a:r>
          <a:endParaRPr lang="en-US" sz="800"/>
        </a:p>
      </xdr:txBody>
    </xdr:sp>
    <xdr:clientData/>
  </xdr:twoCellAnchor>
  <xdr:twoCellAnchor>
    <xdr:from>
      <xdr:col>17</xdr:col>
      <xdr:colOff>179070</xdr:colOff>
      <xdr:row>26</xdr:row>
      <xdr:rowOff>112396</xdr:rowOff>
    </xdr:from>
    <xdr:to>
      <xdr:col>18</xdr:col>
      <xdr:colOff>405765</xdr:colOff>
      <xdr:row>29</xdr:row>
      <xdr:rowOff>66675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75FA8F49-0F81-4D6F-AE64-5058FE7E9250}"/>
            </a:ext>
          </a:extLst>
        </xdr:cNvPr>
        <xdr:cNvSpPr txBox="1"/>
      </xdr:nvSpPr>
      <xdr:spPr>
        <a:xfrm>
          <a:off x="10542270" y="4636771"/>
          <a:ext cx="836295" cy="497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Transferred</a:t>
          </a:r>
          <a:r>
            <a:rPr lang="en-US" sz="800" baseline="0"/>
            <a:t> From Another Institution</a:t>
          </a:r>
          <a:endParaRPr lang="en-US" sz="800"/>
        </a:p>
      </xdr:txBody>
    </xdr:sp>
    <xdr:clientData/>
  </xdr:twoCellAnchor>
  <xdr:twoCellAnchor>
    <xdr:from>
      <xdr:col>17</xdr:col>
      <xdr:colOff>173355</xdr:colOff>
      <xdr:row>29</xdr:row>
      <xdr:rowOff>129542</xdr:rowOff>
    </xdr:from>
    <xdr:to>
      <xdr:col>18</xdr:col>
      <xdr:colOff>396240</xdr:colOff>
      <xdr:row>32</xdr:row>
      <xdr:rowOff>123825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29DEB5CE-FFD4-4C32-A85A-0F6A5D786F9C}"/>
            </a:ext>
          </a:extLst>
        </xdr:cNvPr>
        <xdr:cNvSpPr txBox="1"/>
      </xdr:nvSpPr>
      <xdr:spPr>
        <a:xfrm>
          <a:off x="10536555" y="5196842"/>
          <a:ext cx="832485" cy="537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Has</a:t>
          </a:r>
          <a:r>
            <a:rPr lang="en-US" sz="800" baseline="0"/>
            <a:t> Not Reported Prior College</a:t>
          </a:r>
          <a:endParaRPr lang="en-US" sz="800"/>
        </a:p>
      </xdr:txBody>
    </xdr:sp>
    <xdr:clientData/>
  </xdr:twoCellAnchor>
  <xdr:twoCellAnchor>
    <xdr:from>
      <xdr:col>19</xdr:col>
      <xdr:colOff>190500</xdr:colOff>
      <xdr:row>26</xdr:row>
      <xdr:rowOff>114301</xdr:rowOff>
    </xdr:from>
    <xdr:to>
      <xdr:col>20</xdr:col>
      <xdr:colOff>417195</xdr:colOff>
      <xdr:row>27</xdr:row>
      <xdr:rowOff>114300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8753987D-F561-4F47-A26C-20256B4D1EB2}"/>
            </a:ext>
          </a:extLst>
        </xdr:cNvPr>
        <xdr:cNvSpPr txBox="1"/>
      </xdr:nvSpPr>
      <xdr:spPr>
        <a:xfrm>
          <a:off x="11772900" y="4638676"/>
          <a:ext cx="836295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Pell Eligible</a:t>
          </a:r>
        </a:p>
      </xdr:txBody>
    </xdr:sp>
    <xdr:clientData/>
  </xdr:twoCellAnchor>
  <xdr:twoCellAnchor>
    <xdr:from>
      <xdr:col>19</xdr:col>
      <xdr:colOff>200025</xdr:colOff>
      <xdr:row>28</xdr:row>
      <xdr:rowOff>17146</xdr:rowOff>
    </xdr:from>
    <xdr:to>
      <xdr:col>20</xdr:col>
      <xdr:colOff>426720</xdr:colOff>
      <xdr:row>29</xdr:row>
      <xdr:rowOff>17145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1638C721-684C-47AB-A656-EF650B5C7440}"/>
            </a:ext>
          </a:extLst>
        </xdr:cNvPr>
        <xdr:cNvSpPr txBox="1"/>
      </xdr:nvSpPr>
      <xdr:spPr>
        <a:xfrm>
          <a:off x="11782425" y="4903471"/>
          <a:ext cx="836295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Pell Eligible</a:t>
          </a:r>
        </a:p>
      </xdr:txBody>
    </xdr:sp>
    <xdr:clientData/>
  </xdr:twoCellAnchor>
  <xdr:twoCellAnchor>
    <xdr:from>
      <xdr:col>11</xdr:col>
      <xdr:colOff>163830</xdr:colOff>
      <xdr:row>37</xdr:row>
      <xdr:rowOff>53341</xdr:rowOff>
    </xdr:from>
    <xdr:to>
      <xdr:col>12</xdr:col>
      <xdr:colOff>434340</xdr:colOff>
      <xdr:row>38</xdr:row>
      <xdr:rowOff>95250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EDC0070E-1159-44EF-9581-3BA63BE0301B}"/>
            </a:ext>
          </a:extLst>
        </xdr:cNvPr>
        <xdr:cNvSpPr txBox="1"/>
      </xdr:nvSpPr>
      <xdr:spPr>
        <a:xfrm>
          <a:off x="6869430" y="6568441"/>
          <a:ext cx="880110" cy="222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13</xdr:col>
      <xdr:colOff>154305</xdr:colOff>
      <xdr:row>30</xdr:row>
      <xdr:rowOff>121921</xdr:rowOff>
    </xdr:from>
    <xdr:to>
      <xdr:col>14</xdr:col>
      <xdr:colOff>428625</xdr:colOff>
      <xdr:row>31</xdr:row>
      <xdr:rowOff>171450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9956A373-F1A6-44CC-8877-EE93C93307A6}"/>
            </a:ext>
          </a:extLst>
        </xdr:cNvPr>
        <xdr:cNvSpPr txBox="1"/>
      </xdr:nvSpPr>
      <xdr:spPr>
        <a:xfrm>
          <a:off x="8079105" y="5370196"/>
          <a:ext cx="883920" cy="2305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19</xdr:col>
      <xdr:colOff>205740</xdr:colOff>
      <xdr:row>29</xdr:row>
      <xdr:rowOff>53342</xdr:rowOff>
    </xdr:from>
    <xdr:to>
      <xdr:col>20</xdr:col>
      <xdr:colOff>428625</xdr:colOff>
      <xdr:row>30</xdr:row>
      <xdr:rowOff>76201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C905C3D3-76DB-4F1C-B887-04D688A43BE2}"/>
            </a:ext>
          </a:extLst>
        </xdr:cNvPr>
        <xdr:cNvSpPr txBox="1"/>
      </xdr:nvSpPr>
      <xdr:spPr>
        <a:xfrm>
          <a:off x="11788140" y="5120642"/>
          <a:ext cx="832485" cy="203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11</xdr:col>
      <xdr:colOff>17145</xdr:colOff>
      <xdr:row>25</xdr:row>
      <xdr:rowOff>95249</xdr:rowOff>
    </xdr:from>
    <xdr:to>
      <xdr:col>11</xdr:col>
      <xdr:colOff>101346</xdr:colOff>
      <xdr:row>25</xdr:row>
      <xdr:rowOff>131825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E591C99F-AF00-4AD1-B8CD-EC9C99484B53}"/>
            </a:ext>
          </a:extLst>
        </xdr:cNvPr>
        <xdr:cNvSpPr/>
      </xdr:nvSpPr>
      <xdr:spPr>
        <a:xfrm>
          <a:off x="6722745" y="4438649"/>
          <a:ext cx="8420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27</xdr:row>
      <xdr:rowOff>40005</xdr:rowOff>
    </xdr:from>
    <xdr:to>
      <xdr:col>11</xdr:col>
      <xdr:colOff>97536</xdr:colOff>
      <xdr:row>27</xdr:row>
      <xdr:rowOff>76581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7EA01E38-0D1F-4336-88FF-C1D26DF7FBDA}"/>
            </a:ext>
          </a:extLst>
        </xdr:cNvPr>
        <xdr:cNvSpPr/>
      </xdr:nvSpPr>
      <xdr:spPr>
        <a:xfrm>
          <a:off x="6722745" y="4745355"/>
          <a:ext cx="8039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29</xdr:row>
      <xdr:rowOff>19050</xdr:rowOff>
    </xdr:from>
    <xdr:to>
      <xdr:col>11</xdr:col>
      <xdr:colOff>101346</xdr:colOff>
      <xdr:row>29</xdr:row>
      <xdr:rowOff>55626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4D7A8B57-A2C2-4D9E-A155-064E8185B819}"/>
            </a:ext>
          </a:extLst>
        </xdr:cNvPr>
        <xdr:cNvSpPr/>
      </xdr:nvSpPr>
      <xdr:spPr>
        <a:xfrm>
          <a:off x="6722745" y="5086350"/>
          <a:ext cx="8420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30</xdr:row>
      <xdr:rowOff>133350</xdr:rowOff>
    </xdr:from>
    <xdr:to>
      <xdr:col>11</xdr:col>
      <xdr:colOff>114681</xdr:colOff>
      <xdr:row>30</xdr:row>
      <xdr:rowOff>168021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795AE4C3-5F13-464A-969C-2A84EF47EB74}"/>
            </a:ext>
          </a:extLst>
        </xdr:cNvPr>
        <xdr:cNvSpPr/>
      </xdr:nvSpPr>
      <xdr:spPr>
        <a:xfrm>
          <a:off x="6722745" y="5381625"/>
          <a:ext cx="97536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32</xdr:row>
      <xdr:rowOff>93345</xdr:rowOff>
    </xdr:from>
    <xdr:to>
      <xdr:col>11</xdr:col>
      <xdr:colOff>101346</xdr:colOff>
      <xdr:row>32</xdr:row>
      <xdr:rowOff>129921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78AF4CC5-5959-4466-A024-F09F8D6DA20D}"/>
            </a:ext>
          </a:extLst>
        </xdr:cNvPr>
        <xdr:cNvSpPr/>
      </xdr:nvSpPr>
      <xdr:spPr>
        <a:xfrm>
          <a:off x="6722745" y="5703570"/>
          <a:ext cx="8420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34</xdr:row>
      <xdr:rowOff>59055</xdr:rowOff>
    </xdr:from>
    <xdr:to>
      <xdr:col>11</xdr:col>
      <xdr:colOff>103251</xdr:colOff>
      <xdr:row>34</xdr:row>
      <xdr:rowOff>93726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533C283B-C112-4CFD-BFFA-1A603218B441}"/>
            </a:ext>
          </a:extLst>
        </xdr:cNvPr>
        <xdr:cNvSpPr/>
      </xdr:nvSpPr>
      <xdr:spPr>
        <a:xfrm>
          <a:off x="6722745" y="6031230"/>
          <a:ext cx="86106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36</xdr:row>
      <xdr:rowOff>59055</xdr:rowOff>
    </xdr:from>
    <xdr:to>
      <xdr:col>11</xdr:col>
      <xdr:colOff>103251</xdr:colOff>
      <xdr:row>36</xdr:row>
      <xdr:rowOff>95631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48112607-0489-4771-9A09-F1345450AA78}"/>
            </a:ext>
          </a:extLst>
        </xdr:cNvPr>
        <xdr:cNvSpPr/>
      </xdr:nvSpPr>
      <xdr:spPr>
        <a:xfrm>
          <a:off x="6722745" y="6393180"/>
          <a:ext cx="86106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17145</xdr:colOff>
      <xdr:row>37</xdr:row>
      <xdr:rowOff>169545</xdr:rowOff>
    </xdr:from>
    <xdr:to>
      <xdr:col>11</xdr:col>
      <xdr:colOff>103251</xdr:colOff>
      <xdr:row>38</xdr:row>
      <xdr:rowOff>21336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51A8EE0C-EDD0-4B5D-97FE-8475A16D0862}"/>
            </a:ext>
          </a:extLst>
        </xdr:cNvPr>
        <xdr:cNvSpPr/>
      </xdr:nvSpPr>
      <xdr:spPr>
        <a:xfrm>
          <a:off x="6722745" y="6684645"/>
          <a:ext cx="86106" cy="3276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17145</xdr:colOff>
      <xdr:row>26</xdr:row>
      <xdr:rowOff>1904</xdr:rowOff>
    </xdr:from>
    <xdr:to>
      <xdr:col>13</xdr:col>
      <xdr:colOff>97536</xdr:colOff>
      <xdr:row>26</xdr:row>
      <xdr:rowOff>38480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9064E1C7-02CF-44F6-8E59-8EC53FB45B28}"/>
            </a:ext>
          </a:extLst>
        </xdr:cNvPr>
        <xdr:cNvSpPr/>
      </xdr:nvSpPr>
      <xdr:spPr>
        <a:xfrm>
          <a:off x="7941945" y="4526279"/>
          <a:ext cx="8039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24765</xdr:colOff>
      <xdr:row>27</xdr:row>
      <xdr:rowOff>66675</xdr:rowOff>
    </xdr:from>
    <xdr:to>
      <xdr:col>13</xdr:col>
      <xdr:colOff>105156</xdr:colOff>
      <xdr:row>27</xdr:row>
      <xdr:rowOff>103251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7781E35B-6AAE-4DF7-B71A-AC1237A1FDF0}"/>
            </a:ext>
          </a:extLst>
        </xdr:cNvPr>
        <xdr:cNvSpPr/>
      </xdr:nvSpPr>
      <xdr:spPr>
        <a:xfrm>
          <a:off x="7949565" y="4772025"/>
          <a:ext cx="8039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20955</xdr:colOff>
      <xdr:row>29</xdr:row>
      <xdr:rowOff>0</xdr:rowOff>
    </xdr:from>
    <xdr:to>
      <xdr:col>13</xdr:col>
      <xdr:colOff>103251</xdr:colOff>
      <xdr:row>29</xdr:row>
      <xdr:rowOff>36576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91B0A6BD-213D-48CE-851B-8C3B01E6CEA8}"/>
            </a:ext>
          </a:extLst>
        </xdr:cNvPr>
        <xdr:cNvSpPr/>
      </xdr:nvSpPr>
      <xdr:spPr>
        <a:xfrm>
          <a:off x="7945755" y="5067300"/>
          <a:ext cx="82296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40005</xdr:colOff>
      <xdr:row>31</xdr:row>
      <xdr:rowOff>15240</xdr:rowOff>
    </xdr:from>
    <xdr:to>
      <xdr:col>13</xdr:col>
      <xdr:colOff>124206</xdr:colOff>
      <xdr:row>31</xdr:row>
      <xdr:rowOff>51816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25DAB26C-B637-4574-BF0E-39BCA785A32C}"/>
            </a:ext>
          </a:extLst>
        </xdr:cNvPr>
        <xdr:cNvSpPr/>
      </xdr:nvSpPr>
      <xdr:spPr>
        <a:xfrm>
          <a:off x="7964805" y="5444490"/>
          <a:ext cx="8420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</xdr:colOff>
      <xdr:row>25</xdr:row>
      <xdr:rowOff>152400</xdr:rowOff>
    </xdr:from>
    <xdr:to>
      <xdr:col>15</xdr:col>
      <xdr:colOff>91821</xdr:colOff>
      <xdr:row>26</xdr:row>
      <xdr:rowOff>9906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87C06579-C8F9-4996-8040-D7B61C5969B9}"/>
            </a:ext>
          </a:extLst>
        </xdr:cNvPr>
        <xdr:cNvSpPr/>
      </xdr:nvSpPr>
      <xdr:spPr>
        <a:xfrm>
          <a:off x="9159240" y="4495800"/>
          <a:ext cx="76581" cy="3848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</xdr:colOff>
      <xdr:row>27</xdr:row>
      <xdr:rowOff>91440</xdr:rowOff>
    </xdr:from>
    <xdr:to>
      <xdr:col>15</xdr:col>
      <xdr:colOff>91821</xdr:colOff>
      <xdr:row>27</xdr:row>
      <xdr:rowOff>131826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F64DB2E6-2698-40A5-A581-460A6A9EB3CC}"/>
            </a:ext>
          </a:extLst>
        </xdr:cNvPr>
        <xdr:cNvSpPr/>
      </xdr:nvSpPr>
      <xdr:spPr>
        <a:xfrm>
          <a:off x="9159240" y="4796790"/>
          <a:ext cx="76581" cy="403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</xdr:colOff>
      <xdr:row>30</xdr:row>
      <xdr:rowOff>19050</xdr:rowOff>
    </xdr:from>
    <xdr:to>
      <xdr:col>15</xdr:col>
      <xdr:colOff>91821</xdr:colOff>
      <xdr:row>30</xdr:row>
      <xdr:rowOff>57531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EAD13327-7C39-455F-A534-B38E9DA2FCCD}"/>
            </a:ext>
          </a:extLst>
        </xdr:cNvPr>
        <xdr:cNvSpPr/>
      </xdr:nvSpPr>
      <xdr:spPr>
        <a:xfrm>
          <a:off x="9159240" y="5267325"/>
          <a:ext cx="76581" cy="3848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28575</xdr:colOff>
      <xdr:row>25</xdr:row>
      <xdr:rowOff>140970</xdr:rowOff>
    </xdr:from>
    <xdr:to>
      <xdr:col>17</xdr:col>
      <xdr:colOff>105156</xdr:colOff>
      <xdr:row>26</xdr:row>
      <xdr:rowOff>381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76EBBF57-E885-42D5-A675-5CF4200A5B60}"/>
            </a:ext>
          </a:extLst>
        </xdr:cNvPr>
        <xdr:cNvSpPr/>
      </xdr:nvSpPr>
      <xdr:spPr>
        <a:xfrm>
          <a:off x="10391775" y="4484370"/>
          <a:ext cx="76581" cy="403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24764</xdr:colOff>
      <xdr:row>27</xdr:row>
      <xdr:rowOff>91440</xdr:rowOff>
    </xdr:from>
    <xdr:to>
      <xdr:col>17</xdr:col>
      <xdr:colOff>107060</xdr:colOff>
      <xdr:row>27</xdr:row>
      <xdr:rowOff>126111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C6B7BAAF-DCB6-4B72-8895-142AE5E25F9E}"/>
            </a:ext>
          </a:extLst>
        </xdr:cNvPr>
        <xdr:cNvSpPr/>
      </xdr:nvSpPr>
      <xdr:spPr>
        <a:xfrm>
          <a:off x="10387964" y="4796790"/>
          <a:ext cx="82296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26669</xdr:colOff>
      <xdr:row>30</xdr:row>
      <xdr:rowOff>57150</xdr:rowOff>
    </xdr:from>
    <xdr:to>
      <xdr:col>17</xdr:col>
      <xdr:colOff>108965</xdr:colOff>
      <xdr:row>30</xdr:row>
      <xdr:rowOff>95631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4615B417-1831-412A-93DA-9BF4965D7297}"/>
            </a:ext>
          </a:extLst>
        </xdr:cNvPr>
        <xdr:cNvSpPr/>
      </xdr:nvSpPr>
      <xdr:spPr>
        <a:xfrm>
          <a:off x="10389869" y="5305425"/>
          <a:ext cx="82296" cy="3848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1904</xdr:colOff>
      <xdr:row>25</xdr:row>
      <xdr:rowOff>133350</xdr:rowOff>
    </xdr:from>
    <xdr:to>
      <xdr:col>19</xdr:col>
      <xdr:colOff>88010</xdr:colOff>
      <xdr:row>25</xdr:row>
      <xdr:rowOff>168021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6FBB186D-377D-4BCD-93E0-68B767C8EA01}"/>
            </a:ext>
          </a:extLst>
        </xdr:cNvPr>
        <xdr:cNvSpPr/>
      </xdr:nvSpPr>
      <xdr:spPr>
        <a:xfrm>
          <a:off x="11584304" y="4476750"/>
          <a:ext cx="86106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20954</xdr:colOff>
      <xdr:row>27</xdr:row>
      <xdr:rowOff>15240</xdr:rowOff>
    </xdr:from>
    <xdr:to>
      <xdr:col>19</xdr:col>
      <xdr:colOff>107060</xdr:colOff>
      <xdr:row>27</xdr:row>
      <xdr:rowOff>57531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F9F2F977-CF60-4BE2-85E2-3ED17EA428D3}"/>
            </a:ext>
          </a:extLst>
        </xdr:cNvPr>
        <xdr:cNvSpPr/>
      </xdr:nvSpPr>
      <xdr:spPr>
        <a:xfrm>
          <a:off x="11603354" y="4720590"/>
          <a:ext cx="86106" cy="4229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17144</xdr:colOff>
      <xdr:row>28</xdr:row>
      <xdr:rowOff>95250</xdr:rowOff>
    </xdr:from>
    <xdr:to>
      <xdr:col>19</xdr:col>
      <xdr:colOff>103250</xdr:colOff>
      <xdr:row>28</xdr:row>
      <xdr:rowOff>129921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B256F634-5CF4-4A03-9301-472EB87C305C}"/>
            </a:ext>
          </a:extLst>
        </xdr:cNvPr>
        <xdr:cNvSpPr/>
      </xdr:nvSpPr>
      <xdr:spPr>
        <a:xfrm>
          <a:off x="11599544" y="4981575"/>
          <a:ext cx="86106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26668</xdr:colOff>
      <xdr:row>29</xdr:row>
      <xdr:rowOff>131445</xdr:rowOff>
    </xdr:from>
    <xdr:to>
      <xdr:col>19</xdr:col>
      <xdr:colOff>108964</xdr:colOff>
      <xdr:row>29</xdr:row>
      <xdr:rowOff>168021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17FD4386-EAB3-4AD3-BEEC-C27BF81942B1}"/>
            </a:ext>
          </a:extLst>
        </xdr:cNvPr>
        <xdr:cNvSpPr/>
      </xdr:nvSpPr>
      <xdr:spPr>
        <a:xfrm>
          <a:off x="11609068" y="5198745"/>
          <a:ext cx="82296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209550</xdr:colOff>
      <xdr:row>26</xdr:row>
      <xdr:rowOff>131446</xdr:rowOff>
    </xdr:from>
    <xdr:to>
      <xdr:col>22</xdr:col>
      <xdr:colOff>411480</xdr:colOff>
      <xdr:row>27</xdr:row>
      <xdr:rowOff>131445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E1BBAE34-0BA0-4CB1-BA91-F2B79FB70D95}"/>
            </a:ext>
          </a:extLst>
        </xdr:cNvPr>
        <xdr:cNvSpPr txBox="1"/>
      </xdr:nvSpPr>
      <xdr:spPr>
        <a:xfrm>
          <a:off x="13011150" y="4655821"/>
          <a:ext cx="81153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Veteran</a:t>
          </a:r>
        </a:p>
      </xdr:txBody>
    </xdr:sp>
    <xdr:clientData/>
  </xdr:twoCellAnchor>
  <xdr:twoCellAnchor>
    <xdr:from>
      <xdr:col>21</xdr:col>
      <xdr:colOff>196215</xdr:colOff>
      <xdr:row>28</xdr:row>
      <xdr:rowOff>11431</xdr:rowOff>
    </xdr:from>
    <xdr:to>
      <xdr:col>22</xdr:col>
      <xdr:colOff>401955</xdr:colOff>
      <xdr:row>29</xdr:row>
      <xdr:rowOff>11430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36587706-A80C-4AF1-940E-DDA4D9D013AC}"/>
            </a:ext>
          </a:extLst>
        </xdr:cNvPr>
        <xdr:cNvSpPr txBox="1"/>
      </xdr:nvSpPr>
      <xdr:spPr>
        <a:xfrm>
          <a:off x="12997815" y="4897756"/>
          <a:ext cx="81534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a Veteran</a:t>
          </a:r>
        </a:p>
      </xdr:txBody>
    </xdr:sp>
    <xdr:clientData/>
  </xdr:twoCellAnchor>
  <xdr:twoCellAnchor>
    <xdr:from>
      <xdr:col>21</xdr:col>
      <xdr:colOff>198120</xdr:colOff>
      <xdr:row>29</xdr:row>
      <xdr:rowOff>91441</xdr:rowOff>
    </xdr:from>
    <xdr:to>
      <xdr:col>22</xdr:col>
      <xdr:colOff>400050</xdr:colOff>
      <xdr:row>30</xdr:row>
      <xdr:rowOff>91440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B44EF2CC-9DB7-4930-A251-7872794F0C07}"/>
            </a:ext>
          </a:extLst>
        </xdr:cNvPr>
        <xdr:cNvSpPr txBox="1"/>
      </xdr:nvSpPr>
      <xdr:spPr>
        <a:xfrm>
          <a:off x="12999720" y="5158741"/>
          <a:ext cx="81153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1</xdr:col>
      <xdr:colOff>11429</xdr:colOff>
      <xdr:row>35</xdr:row>
      <xdr:rowOff>125730</xdr:rowOff>
    </xdr:from>
    <xdr:to>
      <xdr:col>4</xdr:col>
      <xdr:colOff>544829</xdr:colOff>
      <xdr:row>40</xdr:row>
      <xdr:rowOff>114300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EDDB2069-463D-4642-8D76-E0736050E5A9}"/>
            </a:ext>
          </a:extLst>
        </xdr:cNvPr>
        <xdr:cNvSpPr txBox="1"/>
      </xdr:nvSpPr>
      <xdr:spPr>
        <a:xfrm>
          <a:off x="621029" y="6278880"/>
          <a:ext cx="2362200" cy="893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Applies</a:t>
          </a:r>
          <a:r>
            <a:rPr lang="en-US" sz="1100" b="1" baseline="0"/>
            <a:t> for Emergency Support?</a:t>
          </a:r>
          <a:endParaRPr lang="en-US" sz="1100" b="1"/>
        </a:p>
      </xdr:txBody>
    </xdr:sp>
    <xdr:clientData/>
  </xdr:twoCellAnchor>
  <xdr:twoCellAnchor>
    <xdr:from>
      <xdr:col>2</xdr:col>
      <xdr:colOff>337</xdr:colOff>
      <xdr:row>36</xdr:row>
      <xdr:rowOff>164950</xdr:rowOff>
    </xdr:from>
    <xdr:to>
      <xdr:col>4</xdr:col>
      <xdr:colOff>219523</xdr:colOff>
      <xdr:row>39</xdr:row>
      <xdr:rowOff>117214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A8C94FFF-6C9B-4362-88F2-0025822C251E}"/>
            </a:ext>
          </a:extLst>
        </xdr:cNvPr>
        <xdr:cNvSpPr txBox="1"/>
      </xdr:nvSpPr>
      <xdr:spPr>
        <a:xfrm>
          <a:off x="1210572" y="6619538"/>
          <a:ext cx="1429422" cy="49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75</a:t>
          </a:r>
        </a:p>
      </xdr:txBody>
    </xdr:sp>
    <xdr:clientData/>
  </xdr:twoCellAnchor>
  <xdr:twoCellAnchor>
    <xdr:from>
      <xdr:col>1</xdr:col>
      <xdr:colOff>349178</xdr:colOff>
      <xdr:row>39</xdr:row>
      <xdr:rowOff>77433</xdr:rowOff>
    </xdr:from>
    <xdr:to>
      <xdr:col>1</xdr:col>
      <xdr:colOff>501578</xdr:colOff>
      <xdr:row>40</xdr:row>
      <xdr:rowOff>17482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FF4269BE-EBE1-48AC-B95D-A6229DF68834}"/>
            </a:ext>
          </a:extLst>
        </xdr:cNvPr>
        <xdr:cNvSpPr/>
      </xdr:nvSpPr>
      <xdr:spPr>
        <a:xfrm>
          <a:off x="958778" y="6954483"/>
          <a:ext cx="152400" cy="121024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540463</xdr:colOff>
      <xdr:row>39</xdr:row>
      <xdr:rowOff>51323</xdr:rowOff>
    </xdr:from>
    <xdr:to>
      <xdr:col>4</xdr:col>
      <xdr:colOff>387951</xdr:colOff>
      <xdr:row>40</xdr:row>
      <xdr:rowOff>112507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5C0BA52A-31F2-4644-97DD-796C72F89EBE}"/>
            </a:ext>
          </a:extLst>
        </xdr:cNvPr>
        <xdr:cNvSpPr txBox="1"/>
      </xdr:nvSpPr>
      <xdr:spPr>
        <a:xfrm>
          <a:off x="1150063" y="6928373"/>
          <a:ext cx="1676288" cy="242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8% Same Time Last Year</a:t>
          </a:r>
        </a:p>
      </xdr:txBody>
    </xdr:sp>
    <xdr:clientData/>
  </xdr:twoCellAnchor>
  <xdr:twoCellAnchor>
    <xdr:from>
      <xdr:col>4</xdr:col>
      <xdr:colOff>579120</xdr:colOff>
      <xdr:row>35</xdr:row>
      <xdr:rowOff>112395</xdr:rowOff>
    </xdr:from>
    <xdr:to>
      <xdr:col>8</xdr:col>
      <xdr:colOff>445770</xdr:colOff>
      <xdr:row>40</xdr:row>
      <xdr:rowOff>114300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A2C6E831-1CB0-45BE-8DAC-12063004BFCB}"/>
            </a:ext>
          </a:extLst>
        </xdr:cNvPr>
        <xdr:cNvSpPr txBox="1"/>
      </xdr:nvSpPr>
      <xdr:spPr>
        <a:xfrm>
          <a:off x="3017520" y="6265545"/>
          <a:ext cx="23050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Receives</a:t>
          </a:r>
          <a:r>
            <a:rPr lang="en-US" sz="1100" b="1" baseline="0"/>
            <a:t> Emergency Support?</a:t>
          </a:r>
          <a:endParaRPr lang="en-US" sz="1100" b="1"/>
        </a:p>
      </xdr:txBody>
    </xdr:sp>
    <xdr:clientData/>
  </xdr:twoCellAnchor>
  <xdr:twoCellAnchor>
    <xdr:from>
      <xdr:col>5</xdr:col>
      <xdr:colOff>418987</xdr:colOff>
      <xdr:row>36</xdr:row>
      <xdr:rowOff>131556</xdr:rowOff>
    </xdr:from>
    <xdr:to>
      <xdr:col>8</xdr:col>
      <xdr:colOff>188595</xdr:colOff>
      <xdr:row>39</xdr:row>
      <xdr:rowOff>57150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1F66C887-7960-4D40-BE97-141144E6D90B}"/>
            </a:ext>
          </a:extLst>
        </xdr:cNvPr>
        <xdr:cNvSpPr txBox="1"/>
      </xdr:nvSpPr>
      <xdr:spPr>
        <a:xfrm>
          <a:off x="3466987" y="6465681"/>
          <a:ext cx="1598408" cy="468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>
              <a:solidFill>
                <a:schemeClr val="accent1">
                  <a:lumMod val="75000"/>
                </a:schemeClr>
              </a:solidFill>
            </a:rPr>
            <a:t>1 in 110</a:t>
          </a:r>
        </a:p>
      </xdr:txBody>
    </xdr:sp>
    <xdr:clientData/>
  </xdr:twoCellAnchor>
  <xdr:twoCellAnchor>
    <xdr:from>
      <xdr:col>5</xdr:col>
      <xdr:colOff>238688</xdr:colOff>
      <xdr:row>39</xdr:row>
      <xdr:rowOff>67908</xdr:rowOff>
    </xdr:from>
    <xdr:to>
      <xdr:col>5</xdr:col>
      <xdr:colOff>391088</xdr:colOff>
      <xdr:row>40</xdr:row>
      <xdr:rowOff>36532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88ECEBEB-D213-4D5C-A134-948BD39C9A12}"/>
            </a:ext>
          </a:extLst>
        </xdr:cNvPr>
        <xdr:cNvSpPr/>
      </xdr:nvSpPr>
      <xdr:spPr>
        <a:xfrm>
          <a:off x="3286688" y="6944958"/>
          <a:ext cx="152400" cy="149599"/>
        </a:xfrm>
        <a:prstGeom prst="triangl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429973</xdr:colOff>
      <xdr:row>39</xdr:row>
      <xdr:rowOff>18938</xdr:rowOff>
    </xdr:from>
    <xdr:to>
      <xdr:col>8</xdr:col>
      <xdr:colOff>277461</xdr:colOff>
      <xdr:row>40</xdr:row>
      <xdr:rowOff>112507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9060B430-2870-42DB-BAF0-91388DE5CD80}"/>
            </a:ext>
          </a:extLst>
        </xdr:cNvPr>
        <xdr:cNvSpPr txBox="1"/>
      </xdr:nvSpPr>
      <xdr:spPr>
        <a:xfrm>
          <a:off x="3477973" y="6895988"/>
          <a:ext cx="1676288" cy="274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6% Same Time Last Year</a:t>
          </a:r>
        </a:p>
      </xdr:txBody>
    </xdr:sp>
    <xdr:clientData/>
  </xdr:twoCellAnchor>
  <xdr:twoCellAnchor>
    <xdr:from>
      <xdr:col>23</xdr:col>
      <xdr:colOff>230505</xdr:colOff>
      <xdr:row>26</xdr:row>
      <xdr:rowOff>102871</xdr:rowOff>
    </xdr:from>
    <xdr:to>
      <xdr:col>24</xdr:col>
      <xdr:colOff>421005</xdr:colOff>
      <xdr:row>27</xdr:row>
      <xdr:rowOff>102870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16D08B6B-C031-4BCB-A1EA-8A85DF9FBA75}"/>
            </a:ext>
          </a:extLst>
        </xdr:cNvPr>
        <xdr:cNvSpPr txBox="1"/>
      </xdr:nvSpPr>
      <xdr:spPr>
        <a:xfrm>
          <a:off x="14251305" y="4627246"/>
          <a:ext cx="80010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Caregiver</a:t>
          </a:r>
        </a:p>
      </xdr:txBody>
    </xdr:sp>
    <xdr:clientData/>
  </xdr:twoCellAnchor>
  <xdr:twoCellAnchor>
    <xdr:from>
      <xdr:col>23</xdr:col>
      <xdr:colOff>230505</xdr:colOff>
      <xdr:row>27</xdr:row>
      <xdr:rowOff>173355</xdr:rowOff>
    </xdr:from>
    <xdr:to>
      <xdr:col>24</xdr:col>
      <xdr:colOff>421005</xdr:colOff>
      <xdr:row>30</xdr:row>
      <xdr:rowOff>19049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62658D64-26BE-4147-9EFB-6054F74E8708}"/>
            </a:ext>
          </a:extLst>
        </xdr:cNvPr>
        <xdr:cNvSpPr txBox="1"/>
      </xdr:nvSpPr>
      <xdr:spPr>
        <a:xfrm>
          <a:off x="14251305" y="4878705"/>
          <a:ext cx="80010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</a:t>
          </a:r>
          <a:r>
            <a:rPr lang="en-US" sz="800" baseline="0"/>
            <a:t> a Caregiver</a:t>
          </a:r>
          <a:endParaRPr lang="en-US" sz="800"/>
        </a:p>
      </xdr:txBody>
    </xdr:sp>
    <xdr:clientData/>
  </xdr:twoCellAnchor>
  <xdr:twoCellAnchor>
    <xdr:from>
      <xdr:col>23</xdr:col>
      <xdr:colOff>219075</xdr:colOff>
      <xdr:row>30</xdr:row>
      <xdr:rowOff>76201</xdr:rowOff>
    </xdr:from>
    <xdr:to>
      <xdr:col>24</xdr:col>
      <xdr:colOff>417195</xdr:colOff>
      <xdr:row>31</xdr:row>
      <xdr:rowOff>76200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74391333-4E6F-474E-A227-FB5C8646A495}"/>
            </a:ext>
          </a:extLst>
        </xdr:cNvPr>
        <xdr:cNvSpPr txBox="1"/>
      </xdr:nvSpPr>
      <xdr:spPr>
        <a:xfrm>
          <a:off x="14239875" y="5324476"/>
          <a:ext cx="807720" cy="18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 Reported</a:t>
          </a:r>
        </a:p>
      </xdr:txBody>
    </xdr:sp>
    <xdr:clientData/>
  </xdr:twoCellAnchor>
  <xdr:twoCellAnchor>
    <xdr:from>
      <xdr:col>21</xdr:col>
      <xdr:colOff>51433</xdr:colOff>
      <xdr:row>25</xdr:row>
      <xdr:rowOff>116205</xdr:rowOff>
    </xdr:from>
    <xdr:to>
      <xdr:col>21</xdr:col>
      <xdr:colOff>139444</xdr:colOff>
      <xdr:row>25</xdr:row>
      <xdr:rowOff>152781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BE9AB573-DBC7-4E98-871C-C27D50AF461E}"/>
            </a:ext>
          </a:extLst>
        </xdr:cNvPr>
        <xdr:cNvSpPr/>
      </xdr:nvSpPr>
      <xdr:spPr>
        <a:xfrm>
          <a:off x="12853033" y="4459605"/>
          <a:ext cx="8801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64768</xdr:colOff>
      <xdr:row>27</xdr:row>
      <xdr:rowOff>49530</xdr:rowOff>
    </xdr:from>
    <xdr:to>
      <xdr:col>21</xdr:col>
      <xdr:colOff>141349</xdr:colOff>
      <xdr:row>27</xdr:row>
      <xdr:rowOff>86106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6ED33F8B-C9D6-4294-AD60-A396ABC1843D}"/>
            </a:ext>
          </a:extLst>
        </xdr:cNvPr>
        <xdr:cNvSpPr/>
      </xdr:nvSpPr>
      <xdr:spPr>
        <a:xfrm>
          <a:off x="12866368" y="4754880"/>
          <a:ext cx="7658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51433</xdr:colOff>
      <xdr:row>28</xdr:row>
      <xdr:rowOff>91440</xdr:rowOff>
    </xdr:from>
    <xdr:to>
      <xdr:col>21</xdr:col>
      <xdr:colOff>139444</xdr:colOff>
      <xdr:row>28</xdr:row>
      <xdr:rowOff>126111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1DB2B050-2D0B-4DF5-8BB1-875257D5BE82}"/>
            </a:ext>
          </a:extLst>
        </xdr:cNvPr>
        <xdr:cNvSpPr/>
      </xdr:nvSpPr>
      <xdr:spPr>
        <a:xfrm>
          <a:off x="12853033" y="4977765"/>
          <a:ext cx="88011" cy="346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55243</xdr:colOff>
      <xdr:row>30</xdr:row>
      <xdr:rowOff>0</xdr:rowOff>
    </xdr:from>
    <xdr:to>
      <xdr:col>21</xdr:col>
      <xdr:colOff>131824</xdr:colOff>
      <xdr:row>30</xdr:row>
      <xdr:rowOff>36576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BF675F47-921A-47C4-8995-EE3F368ACF62}"/>
            </a:ext>
          </a:extLst>
        </xdr:cNvPr>
        <xdr:cNvSpPr/>
      </xdr:nvSpPr>
      <xdr:spPr>
        <a:xfrm>
          <a:off x="12856843" y="5248275"/>
          <a:ext cx="7658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64767</xdr:colOff>
      <xdr:row>25</xdr:row>
      <xdr:rowOff>133350</xdr:rowOff>
    </xdr:from>
    <xdr:to>
      <xdr:col>23</xdr:col>
      <xdr:colOff>147063</xdr:colOff>
      <xdr:row>25</xdr:row>
      <xdr:rowOff>169926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F7F6BC81-E689-44E2-86CE-14FA6539BEF3}"/>
            </a:ext>
          </a:extLst>
        </xdr:cNvPr>
        <xdr:cNvSpPr/>
      </xdr:nvSpPr>
      <xdr:spPr>
        <a:xfrm>
          <a:off x="14085567" y="4476750"/>
          <a:ext cx="82296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57148</xdr:colOff>
      <xdr:row>26</xdr:row>
      <xdr:rowOff>167640</xdr:rowOff>
    </xdr:from>
    <xdr:to>
      <xdr:col>23</xdr:col>
      <xdr:colOff>143254</xdr:colOff>
      <xdr:row>27</xdr:row>
      <xdr:rowOff>30861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147E54FB-3D81-44B4-991E-B841BD9F8DD5}"/>
            </a:ext>
          </a:extLst>
        </xdr:cNvPr>
        <xdr:cNvSpPr/>
      </xdr:nvSpPr>
      <xdr:spPr>
        <a:xfrm>
          <a:off x="14077948" y="4692015"/>
          <a:ext cx="86106" cy="4419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68578</xdr:colOff>
      <xdr:row>28</xdr:row>
      <xdr:rowOff>152400</xdr:rowOff>
    </xdr:from>
    <xdr:to>
      <xdr:col>23</xdr:col>
      <xdr:colOff>148969</xdr:colOff>
      <xdr:row>29</xdr:row>
      <xdr:rowOff>8001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47A97A46-3E33-49AE-86C8-1983C89F28DB}"/>
            </a:ext>
          </a:extLst>
        </xdr:cNvPr>
        <xdr:cNvSpPr/>
      </xdr:nvSpPr>
      <xdr:spPr>
        <a:xfrm>
          <a:off x="14089378" y="5038725"/>
          <a:ext cx="80391" cy="365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68578</xdr:colOff>
      <xdr:row>30</xdr:row>
      <xdr:rowOff>133350</xdr:rowOff>
    </xdr:from>
    <xdr:to>
      <xdr:col>23</xdr:col>
      <xdr:colOff>154684</xdr:colOff>
      <xdr:row>30</xdr:row>
      <xdr:rowOff>171831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278F409D-F8BA-4F24-A87B-EC9B99319497}"/>
            </a:ext>
          </a:extLst>
        </xdr:cNvPr>
        <xdr:cNvSpPr/>
      </xdr:nvSpPr>
      <xdr:spPr>
        <a:xfrm>
          <a:off x="14089378" y="5381625"/>
          <a:ext cx="86106" cy="3848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150495</xdr:colOff>
      <xdr:row>4</xdr:row>
      <xdr:rowOff>97300</xdr:rowOff>
    </xdr:from>
    <xdr:to>
      <xdr:col>23</xdr:col>
      <xdr:colOff>407670</xdr:colOff>
      <xdr:row>20</xdr:row>
      <xdr:rowOff>124149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AC2E97DE-E93D-3D80-C6CE-529F655B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4095" y="640225"/>
          <a:ext cx="4526280" cy="2920544"/>
        </a:xfrm>
        <a:prstGeom prst="rect">
          <a:avLst/>
        </a:prstGeom>
      </xdr:spPr>
    </xdr:pic>
    <xdr:clientData/>
  </xdr:twoCellAnchor>
  <xdr:twoCellAnchor>
    <xdr:from>
      <xdr:col>12</xdr:col>
      <xdr:colOff>592456</xdr:colOff>
      <xdr:row>5</xdr:row>
      <xdr:rowOff>60959</xdr:rowOff>
    </xdr:from>
    <xdr:to>
      <xdr:col>16</xdr:col>
      <xdr:colOff>139066</xdr:colOff>
      <xdr:row>14</xdr:row>
      <xdr:rowOff>56029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C22EDFD7-F199-45ED-89F2-B792BC53E55A}"/>
            </a:ext>
          </a:extLst>
        </xdr:cNvPr>
        <xdr:cNvSpPr txBox="1"/>
      </xdr:nvSpPr>
      <xdr:spPr>
        <a:xfrm>
          <a:off x="7853868" y="957430"/>
          <a:ext cx="1967080" cy="1608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/>
            <a:t>WHAT</a:t>
          </a:r>
          <a:r>
            <a:rPr lang="en-US" sz="2800" b="1" baseline="0"/>
            <a:t> DO I WORRY ABOUT?</a:t>
          </a:r>
          <a:endParaRPr lang="en-US" sz="2800" b="1"/>
        </a:p>
      </xdr:txBody>
    </xdr:sp>
    <xdr:clientData/>
  </xdr:twoCellAnchor>
  <xdr:twoCellAnchor editAs="oneCell">
    <xdr:from>
      <xdr:col>4</xdr:col>
      <xdr:colOff>430530</xdr:colOff>
      <xdr:row>4</xdr:row>
      <xdr:rowOff>154804</xdr:rowOff>
    </xdr:from>
    <xdr:to>
      <xdr:col>12</xdr:col>
      <xdr:colOff>163830</xdr:colOff>
      <xdr:row>20</xdr:row>
      <xdr:rowOff>136247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F289377B-64A2-AE97-0EF0-B01EB1D03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930" y="697729"/>
          <a:ext cx="4608195" cy="2873233"/>
        </a:xfrm>
        <a:prstGeom prst="rect">
          <a:avLst/>
        </a:prstGeom>
      </xdr:spPr>
    </xdr:pic>
    <xdr:clientData/>
  </xdr:twoCellAnchor>
  <xdr:twoCellAnchor>
    <xdr:from>
      <xdr:col>3</xdr:col>
      <xdr:colOff>159459</xdr:colOff>
      <xdr:row>10</xdr:row>
      <xdr:rowOff>172123</xdr:rowOff>
    </xdr:from>
    <xdr:to>
      <xdr:col>3</xdr:col>
      <xdr:colOff>422237</xdr:colOff>
      <xdr:row>12</xdr:row>
      <xdr:rowOff>51884</xdr:rowOff>
    </xdr:to>
    <xdr:sp macro="" textlink="">
      <xdr:nvSpPr>
        <xdr:cNvPr id="141" name="Heptagon 140">
          <a:extLst>
            <a:ext uri="{FF2B5EF4-FFF2-40B4-BE49-F238E27FC236}">
              <a16:creationId xmlns:a16="http://schemas.microsoft.com/office/drawing/2014/main" id="{BF6A6323-FD1C-4F87-9BCD-23EE9963A3F7}"/>
            </a:ext>
          </a:extLst>
        </xdr:cNvPr>
        <xdr:cNvSpPr/>
      </xdr:nvSpPr>
      <xdr:spPr>
        <a:xfrm>
          <a:off x="1974812" y="1965064"/>
          <a:ext cx="262778" cy="238349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15</xdr:col>
      <xdr:colOff>290008</xdr:colOff>
      <xdr:row>10</xdr:row>
      <xdr:rowOff>69029</xdr:rowOff>
    </xdr:from>
    <xdr:to>
      <xdr:col>15</xdr:col>
      <xdr:colOff>557268</xdr:colOff>
      <xdr:row>11</xdr:row>
      <xdr:rowOff>128084</xdr:rowOff>
    </xdr:to>
    <xdr:sp macro="" textlink="">
      <xdr:nvSpPr>
        <xdr:cNvPr id="142" name="Heptagon 141">
          <a:extLst>
            <a:ext uri="{FF2B5EF4-FFF2-40B4-BE49-F238E27FC236}">
              <a16:creationId xmlns:a16="http://schemas.microsoft.com/office/drawing/2014/main" id="{19F4EAAD-189F-492F-9192-54F9C918CFBF}"/>
            </a:ext>
          </a:extLst>
        </xdr:cNvPr>
        <xdr:cNvSpPr/>
      </xdr:nvSpPr>
      <xdr:spPr>
        <a:xfrm>
          <a:off x="9366773" y="1861970"/>
          <a:ext cx="267260" cy="238349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8</xdr:col>
      <xdr:colOff>274320</xdr:colOff>
      <xdr:row>0</xdr:row>
      <xdr:rowOff>154305</xdr:rowOff>
    </xdr:from>
    <xdr:to>
      <xdr:col>25</xdr:col>
      <xdr:colOff>19050</xdr:colOff>
      <xdr:row>4</xdr:row>
      <xdr:rowOff>11430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342A7974-43A8-4F07-BC50-34826389CF09}"/>
            </a:ext>
          </a:extLst>
        </xdr:cNvPr>
        <xdr:cNvSpPr txBox="1"/>
      </xdr:nvSpPr>
      <xdr:spPr>
        <a:xfrm>
          <a:off x="5151120" y="154305"/>
          <a:ext cx="1010793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centering students' experiences, goals, and concerns.</a:t>
          </a:r>
          <a:endParaRPr lang="en-US">
            <a:effectLst/>
          </a:endParaRPr>
        </a:p>
      </xdr:txBody>
    </xdr:sp>
    <xdr:clientData/>
  </xdr:twoCellAnchor>
  <xdr:twoCellAnchor>
    <xdr:from>
      <xdr:col>8</xdr:col>
      <xdr:colOff>7620</xdr:colOff>
      <xdr:row>22</xdr:row>
      <xdr:rowOff>78105</xdr:rowOff>
    </xdr:from>
    <xdr:to>
      <xdr:col>8</xdr:col>
      <xdr:colOff>274880</xdr:colOff>
      <xdr:row>23</xdr:row>
      <xdr:rowOff>140970</xdr:rowOff>
    </xdr:to>
    <xdr:sp macro="" textlink="">
      <xdr:nvSpPr>
        <xdr:cNvPr id="144" name="Heptagon 143">
          <a:extLst>
            <a:ext uri="{FF2B5EF4-FFF2-40B4-BE49-F238E27FC236}">
              <a16:creationId xmlns:a16="http://schemas.microsoft.com/office/drawing/2014/main" id="{A5657D7F-32FA-40B7-B10C-74A566E681A4}"/>
            </a:ext>
          </a:extLst>
        </xdr:cNvPr>
        <xdr:cNvSpPr/>
      </xdr:nvSpPr>
      <xdr:spPr>
        <a:xfrm>
          <a:off x="4884420" y="4059555"/>
          <a:ext cx="267260" cy="243840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8</xdr:col>
      <xdr:colOff>7620</xdr:colOff>
      <xdr:row>22</xdr:row>
      <xdr:rowOff>78105</xdr:rowOff>
    </xdr:from>
    <xdr:to>
      <xdr:col>8</xdr:col>
      <xdr:colOff>274880</xdr:colOff>
      <xdr:row>23</xdr:row>
      <xdr:rowOff>140970</xdr:rowOff>
    </xdr:to>
    <xdr:sp macro="" textlink="">
      <xdr:nvSpPr>
        <xdr:cNvPr id="145" name="Heptagon 144">
          <a:extLst>
            <a:ext uri="{FF2B5EF4-FFF2-40B4-BE49-F238E27FC236}">
              <a16:creationId xmlns:a16="http://schemas.microsoft.com/office/drawing/2014/main" id="{3F26F8D3-786F-4462-86E8-4776B5B8720B}"/>
            </a:ext>
          </a:extLst>
        </xdr:cNvPr>
        <xdr:cNvSpPr/>
      </xdr:nvSpPr>
      <xdr:spPr>
        <a:xfrm>
          <a:off x="4884420" y="4059555"/>
          <a:ext cx="267260" cy="243840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8</xdr:col>
      <xdr:colOff>300206</xdr:colOff>
      <xdr:row>43</xdr:row>
      <xdr:rowOff>37427</xdr:rowOff>
    </xdr:from>
    <xdr:to>
      <xdr:col>8</xdr:col>
      <xdr:colOff>571276</xdr:colOff>
      <xdr:row>44</xdr:row>
      <xdr:rowOff>94577</xdr:rowOff>
    </xdr:to>
    <xdr:sp macro="" textlink="">
      <xdr:nvSpPr>
        <xdr:cNvPr id="146" name="Heptagon 145">
          <a:extLst>
            <a:ext uri="{FF2B5EF4-FFF2-40B4-BE49-F238E27FC236}">
              <a16:creationId xmlns:a16="http://schemas.microsoft.com/office/drawing/2014/main" id="{5B59E6D0-A7D5-46AE-9E6B-0B9E14F0925D}"/>
            </a:ext>
          </a:extLst>
        </xdr:cNvPr>
        <xdr:cNvSpPr/>
      </xdr:nvSpPr>
      <xdr:spPr>
        <a:xfrm>
          <a:off x="5141147" y="7747074"/>
          <a:ext cx="271070" cy="236444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15</xdr:col>
      <xdr:colOff>306705</xdr:colOff>
      <xdr:row>1</xdr:row>
      <xdr:rowOff>116205</xdr:rowOff>
    </xdr:from>
    <xdr:to>
      <xdr:col>15</xdr:col>
      <xdr:colOff>573965</xdr:colOff>
      <xdr:row>3</xdr:row>
      <xdr:rowOff>0</xdr:rowOff>
    </xdr:to>
    <xdr:sp macro="" textlink="">
      <xdr:nvSpPr>
        <xdr:cNvPr id="30" name="Heptagon 29">
          <a:extLst>
            <a:ext uri="{FF2B5EF4-FFF2-40B4-BE49-F238E27FC236}">
              <a16:creationId xmlns:a16="http://schemas.microsoft.com/office/drawing/2014/main" id="{69A0E9D7-7C6A-43A9-A18D-D6F45A094080}"/>
            </a:ext>
          </a:extLst>
        </xdr:cNvPr>
        <xdr:cNvSpPr/>
      </xdr:nvSpPr>
      <xdr:spPr>
        <a:xfrm>
          <a:off x="9450705" y="297180"/>
          <a:ext cx="267260" cy="24574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26</xdr:col>
      <xdr:colOff>30480</xdr:colOff>
      <xdr:row>2</xdr:row>
      <xdr:rowOff>129540</xdr:rowOff>
    </xdr:from>
    <xdr:to>
      <xdr:col>26</xdr:col>
      <xdr:colOff>297740</xdr:colOff>
      <xdr:row>4</xdr:row>
      <xdr:rowOff>9525</xdr:rowOff>
    </xdr:to>
    <xdr:sp macro="" textlink="">
      <xdr:nvSpPr>
        <xdr:cNvPr id="147" name="Heptagon 146">
          <a:extLst>
            <a:ext uri="{FF2B5EF4-FFF2-40B4-BE49-F238E27FC236}">
              <a16:creationId xmlns:a16="http://schemas.microsoft.com/office/drawing/2014/main" id="{902B7905-0A8E-45AD-B107-8B12F3AF4781}"/>
            </a:ext>
          </a:extLst>
        </xdr:cNvPr>
        <xdr:cNvSpPr/>
      </xdr:nvSpPr>
      <xdr:spPr>
        <a:xfrm>
          <a:off x="15880080" y="491490"/>
          <a:ext cx="267260" cy="241935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26</xdr:col>
      <xdr:colOff>71717</xdr:colOff>
      <xdr:row>11</xdr:row>
      <xdr:rowOff>33843</xdr:rowOff>
    </xdr:from>
    <xdr:to>
      <xdr:col>26</xdr:col>
      <xdr:colOff>330685</xdr:colOff>
      <xdr:row>12</xdr:row>
      <xdr:rowOff>100518</xdr:rowOff>
    </xdr:to>
    <xdr:sp macro="" textlink="">
      <xdr:nvSpPr>
        <xdr:cNvPr id="148" name="Heptagon 147">
          <a:extLst>
            <a:ext uri="{FF2B5EF4-FFF2-40B4-BE49-F238E27FC236}">
              <a16:creationId xmlns:a16="http://schemas.microsoft.com/office/drawing/2014/main" id="{95253DCA-44D1-4591-A842-20C3A56FE182}"/>
            </a:ext>
          </a:extLst>
        </xdr:cNvPr>
        <xdr:cNvSpPr/>
      </xdr:nvSpPr>
      <xdr:spPr>
        <a:xfrm>
          <a:off x="15804776" y="2006078"/>
          <a:ext cx="258968" cy="245969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26</xdr:col>
      <xdr:colOff>69812</xdr:colOff>
      <xdr:row>16</xdr:row>
      <xdr:rowOff>54349</xdr:rowOff>
    </xdr:from>
    <xdr:to>
      <xdr:col>26</xdr:col>
      <xdr:colOff>330685</xdr:colOff>
      <xdr:row>17</xdr:row>
      <xdr:rowOff>119119</xdr:rowOff>
    </xdr:to>
    <xdr:sp macro="" textlink="">
      <xdr:nvSpPr>
        <xdr:cNvPr id="149" name="Heptagon 148">
          <a:extLst>
            <a:ext uri="{FF2B5EF4-FFF2-40B4-BE49-F238E27FC236}">
              <a16:creationId xmlns:a16="http://schemas.microsoft.com/office/drawing/2014/main" id="{67203F9E-05C8-487E-898D-2A5BE997A51B}"/>
            </a:ext>
          </a:extLst>
        </xdr:cNvPr>
        <xdr:cNvSpPr/>
      </xdr:nvSpPr>
      <xdr:spPr>
        <a:xfrm>
          <a:off x="15802871" y="2923055"/>
          <a:ext cx="260873" cy="244064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26</xdr:col>
      <xdr:colOff>89646</xdr:colOff>
      <xdr:row>21</xdr:row>
      <xdr:rowOff>22413</xdr:rowOff>
    </xdr:from>
    <xdr:to>
      <xdr:col>26</xdr:col>
      <xdr:colOff>348614</xdr:colOff>
      <xdr:row>22</xdr:row>
      <xdr:rowOff>87182</xdr:rowOff>
    </xdr:to>
    <xdr:sp macro="" textlink="">
      <xdr:nvSpPr>
        <xdr:cNvPr id="150" name="Heptagon 149">
          <a:extLst>
            <a:ext uri="{FF2B5EF4-FFF2-40B4-BE49-F238E27FC236}">
              <a16:creationId xmlns:a16="http://schemas.microsoft.com/office/drawing/2014/main" id="{1BF1E32C-C20D-4CE8-A641-622BFA69EAB9}"/>
            </a:ext>
          </a:extLst>
        </xdr:cNvPr>
        <xdr:cNvSpPr/>
      </xdr:nvSpPr>
      <xdr:spPr>
        <a:xfrm>
          <a:off x="15822705" y="3787589"/>
          <a:ext cx="258968" cy="244064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26</xdr:col>
      <xdr:colOff>153072</xdr:colOff>
      <xdr:row>28</xdr:row>
      <xdr:rowOff>102760</xdr:rowOff>
    </xdr:from>
    <xdr:to>
      <xdr:col>26</xdr:col>
      <xdr:colOff>419660</xdr:colOff>
      <xdr:row>29</xdr:row>
      <xdr:rowOff>169435</xdr:rowOff>
    </xdr:to>
    <xdr:sp macro="" textlink="">
      <xdr:nvSpPr>
        <xdr:cNvPr id="151" name="Heptagon 150">
          <a:extLst>
            <a:ext uri="{FF2B5EF4-FFF2-40B4-BE49-F238E27FC236}">
              <a16:creationId xmlns:a16="http://schemas.microsoft.com/office/drawing/2014/main" id="{5C5EA5F7-7CEB-41C8-B5A3-19509E0FCE15}"/>
            </a:ext>
          </a:extLst>
        </xdr:cNvPr>
        <xdr:cNvSpPr/>
      </xdr:nvSpPr>
      <xdr:spPr>
        <a:xfrm>
          <a:off x="15886131" y="5122995"/>
          <a:ext cx="266588" cy="245969"/>
        </a:xfrm>
        <a:prstGeom prst="heptagon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</xdr:col>
      <xdr:colOff>35856</xdr:colOff>
      <xdr:row>45</xdr:row>
      <xdr:rowOff>92560</xdr:rowOff>
    </xdr:from>
    <xdr:to>
      <xdr:col>8</xdr:col>
      <xdr:colOff>474457</xdr:colOff>
      <xdr:row>64</xdr:row>
      <xdr:rowOff>11205</xdr:rowOff>
    </xdr:to>
    <xdr:graphicFrame macro="">
      <xdr:nvGraphicFramePr>
        <xdr:cNvPr id="152" name="Chart 151">
          <a:extLst>
            <a:ext uri="{FF2B5EF4-FFF2-40B4-BE49-F238E27FC236}">
              <a16:creationId xmlns:a16="http://schemas.microsoft.com/office/drawing/2014/main" id="{3749B0A2-C532-43F6-AC5C-5AB24A896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78441</xdr:colOff>
      <xdr:row>45</xdr:row>
      <xdr:rowOff>83933</xdr:rowOff>
    </xdr:from>
    <xdr:to>
      <xdr:col>16</xdr:col>
      <xdr:colOff>511661</xdr:colOff>
      <xdr:row>63</xdr:row>
      <xdr:rowOff>168089</xdr:rowOff>
    </xdr:to>
    <xdr:graphicFrame macro="">
      <xdr:nvGraphicFramePr>
        <xdr:cNvPr id="153" name="Chart 152">
          <a:extLst>
            <a:ext uri="{FF2B5EF4-FFF2-40B4-BE49-F238E27FC236}">
              <a16:creationId xmlns:a16="http://schemas.microsoft.com/office/drawing/2014/main" id="{E2A7768A-E67D-4624-96D8-3BF80E24B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20841</xdr:colOff>
      <xdr:row>45</xdr:row>
      <xdr:rowOff>116877</xdr:rowOff>
    </xdr:from>
    <xdr:to>
      <xdr:col>24</xdr:col>
      <xdr:colOff>526676</xdr:colOff>
      <xdr:row>63</xdr:row>
      <xdr:rowOff>156883</xdr:rowOff>
    </xdr:to>
    <xdr:graphicFrame macro="">
      <xdr:nvGraphicFramePr>
        <xdr:cNvPr id="154" name="Chart 153">
          <a:extLst>
            <a:ext uri="{FF2B5EF4-FFF2-40B4-BE49-F238E27FC236}">
              <a16:creationId xmlns:a16="http://schemas.microsoft.com/office/drawing/2014/main" id="{433D8A86-3BF9-4D1B-8376-C44674380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FEED-D1F5-4954-9E76-3D15B265802D}">
  <sheetPr>
    <pageSetUpPr fitToPage="1"/>
  </sheetPr>
  <dimension ref="M6:W33"/>
  <sheetViews>
    <sheetView showGridLines="0" topLeftCell="A10" zoomScale="85" zoomScaleNormal="85" workbookViewId="0">
      <selection activeCell="V25" sqref="V25"/>
    </sheetView>
  </sheetViews>
  <sheetFormatPr defaultRowHeight="14.4" x14ac:dyDescent="0.3"/>
  <sheetData>
    <row r="6" spans="23:23" x14ac:dyDescent="0.3">
      <c r="W6" t="s">
        <v>60</v>
      </c>
    </row>
    <row r="7" spans="23:23" x14ac:dyDescent="0.3">
      <c r="W7" t="s">
        <v>61</v>
      </c>
    </row>
    <row r="10" spans="23:23" x14ac:dyDescent="0.3">
      <c r="W10" t="s">
        <v>55</v>
      </c>
    </row>
    <row r="11" spans="23:23" x14ac:dyDescent="0.3">
      <c r="W11" t="s">
        <v>56</v>
      </c>
    </row>
    <row r="12" spans="23:23" x14ac:dyDescent="0.3">
      <c r="W12" t="s">
        <v>64</v>
      </c>
    </row>
    <row r="14" spans="23:23" x14ac:dyDescent="0.3">
      <c r="W14" t="s">
        <v>57</v>
      </c>
    </row>
    <row r="15" spans="23:23" x14ac:dyDescent="0.3">
      <c r="W15" t="s">
        <v>58</v>
      </c>
    </row>
    <row r="16" spans="23:23" x14ac:dyDescent="0.3">
      <c r="W16" t="s">
        <v>62</v>
      </c>
    </row>
    <row r="18" spans="13:23" x14ac:dyDescent="0.3">
      <c r="W18" t="s">
        <v>59</v>
      </c>
    </row>
    <row r="19" spans="13:23" x14ac:dyDescent="0.3">
      <c r="W19" t="s">
        <v>63</v>
      </c>
    </row>
    <row r="23" spans="13:23" ht="14.4" customHeight="1" x14ac:dyDescent="0.3"/>
    <row r="24" spans="13:23" ht="14.4" customHeight="1" x14ac:dyDescent="0.3"/>
    <row r="25" spans="13:23" ht="14.4" customHeight="1" x14ac:dyDescent="0.3"/>
    <row r="26" spans="13:23" ht="14.4" customHeight="1" x14ac:dyDescent="0.3"/>
    <row r="27" spans="13:23" ht="14.4" customHeight="1" x14ac:dyDescent="0.3"/>
    <row r="28" spans="13:23" ht="14.4" customHeight="1" x14ac:dyDescent="0.3"/>
    <row r="29" spans="13:23" ht="14.4" customHeight="1" x14ac:dyDescent="0.45">
      <c r="M29" s="2"/>
    </row>
    <row r="30" spans="13:23" ht="14.4" customHeight="1" x14ac:dyDescent="0.3"/>
    <row r="31" spans="13:23" ht="14.4" customHeight="1" x14ac:dyDescent="0.3"/>
    <row r="32" spans="13:23" x14ac:dyDescent="0.3">
      <c r="V32" s="1"/>
    </row>
    <row r="33" spans="22:22" x14ac:dyDescent="0.3">
      <c r="V33" s="1"/>
    </row>
  </sheetData>
  <phoneticPr fontId="3" type="noConversion"/>
  <pageMargins left="0.7" right="0.7" top="0.75" bottom="0.75" header="0.3" footer="0.3"/>
  <pageSetup scale="48" orientation="portrait" r:id="rId1"/>
  <headerFooter>
    <oddHeader>&amp;L230214_V1&amp;CCCSF Level One Dashboard Mock-Up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EDB7-7053-404D-AB4F-37D121EFB663}">
  <dimension ref="W4:X34"/>
  <sheetViews>
    <sheetView showGridLines="0" topLeftCell="A13" workbookViewId="0">
      <selection activeCell="X28" sqref="X28"/>
    </sheetView>
  </sheetViews>
  <sheetFormatPr defaultRowHeight="14.4" x14ac:dyDescent="0.3"/>
  <sheetData>
    <row r="4" spans="23:24" x14ac:dyDescent="0.3">
      <c r="X4" t="s">
        <v>108</v>
      </c>
    </row>
    <row r="5" spans="23:24" x14ac:dyDescent="0.3">
      <c r="X5" t="s">
        <v>109</v>
      </c>
    </row>
    <row r="6" spans="23:24" x14ac:dyDescent="0.3">
      <c r="W6" s="1"/>
      <c r="X6" t="s">
        <v>110</v>
      </c>
    </row>
    <row r="7" spans="23:24" x14ac:dyDescent="0.3">
      <c r="X7" t="s">
        <v>111</v>
      </c>
    </row>
    <row r="8" spans="23:24" x14ac:dyDescent="0.3">
      <c r="X8" t="s">
        <v>112</v>
      </c>
    </row>
    <row r="9" spans="23:24" x14ac:dyDescent="0.3">
      <c r="X9" t="s">
        <v>113</v>
      </c>
    </row>
    <row r="10" spans="23:24" x14ac:dyDescent="0.3">
      <c r="X10" t="s">
        <v>114</v>
      </c>
    </row>
    <row r="12" spans="23:24" x14ac:dyDescent="0.3">
      <c r="W12" s="1"/>
    </row>
    <row r="13" spans="23:24" x14ac:dyDescent="0.3">
      <c r="X13" t="s">
        <v>115</v>
      </c>
    </row>
    <row r="14" spans="23:24" x14ac:dyDescent="0.3">
      <c r="X14" t="s">
        <v>116</v>
      </c>
    </row>
    <row r="17" spans="23:24" x14ac:dyDescent="0.3">
      <c r="X17" t="s">
        <v>117</v>
      </c>
    </row>
    <row r="18" spans="23:24" x14ac:dyDescent="0.3">
      <c r="X18" t="s">
        <v>118</v>
      </c>
    </row>
    <row r="19" spans="23:24" x14ac:dyDescent="0.3">
      <c r="X19" t="s">
        <v>119</v>
      </c>
    </row>
    <row r="20" spans="23:24" x14ac:dyDescent="0.3">
      <c r="W20" s="1"/>
    </row>
    <row r="22" spans="23:24" x14ac:dyDescent="0.3">
      <c r="X22" t="s">
        <v>120</v>
      </c>
    </row>
    <row r="23" spans="23:24" x14ac:dyDescent="0.3">
      <c r="X23" t="s">
        <v>121</v>
      </c>
    </row>
    <row r="24" spans="23:24" x14ac:dyDescent="0.3">
      <c r="X24" t="s">
        <v>122</v>
      </c>
    </row>
    <row r="25" spans="23:24" x14ac:dyDescent="0.3">
      <c r="X25" t="s">
        <v>123</v>
      </c>
    </row>
    <row r="26" spans="23:24" x14ac:dyDescent="0.3">
      <c r="X26" t="s">
        <v>124</v>
      </c>
    </row>
    <row r="27" spans="23:24" x14ac:dyDescent="0.3">
      <c r="X27" t="s">
        <v>125</v>
      </c>
    </row>
    <row r="34" spans="23:23" x14ac:dyDescent="0.3">
      <c r="W3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E39D-7154-497A-A643-A1C4EA71C17F}">
  <dimension ref="X5:X28"/>
  <sheetViews>
    <sheetView showGridLines="0" workbookViewId="0">
      <selection activeCell="X5" sqref="X5:X9"/>
    </sheetView>
  </sheetViews>
  <sheetFormatPr defaultRowHeight="14.4" x14ac:dyDescent="0.3"/>
  <sheetData>
    <row r="5" spans="24:24" x14ac:dyDescent="0.3">
      <c r="X5" t="s">
        <v>90</v>
      </c>
    </row>
    <row r="6" spans="24:24" x14ac:dyDescent="0.3">
      <c r="X6" t="s">
        <v>89</v>
      </c>
    </row>
    <row r="7" spans="24:24" x14ac:dyDescent="0.3">
      <c r="X7" t="s">
        <v>91</v>
      </c>
    </row>
    <row r="8" spans="24:24" x14ac:dyDescent="0.3">
      <c r="X8" t="s">
        <v>92</v>
      </c>
    </row>
    <row r="9" spans="24:24" x14ac:dyDescent="0.3">
      <c r="X9" t="s">
        <v>93</v>
      </c>
    </row>
    <row r="12" spans="24:24" x14ac:dyDescent="0.3">
      <c r="X12" t="s">
        <v>94</v>
      </c>
    </row>
    <row r="13" spans="24:24" x14ac:dyDescent="0.3">
      <c r="X13" t="s">
        <v>95</v>
      </c>
    </row>
    <row r="14" spans="24:24" x14ac:dyDescent="0.3">
      <c r="X14" t="s">
        <v>96</v>
      </c>
    </row>
    <row r="15" spans="24:24" x14ac:dyDescent="0.3">
      <c r="X15" t="s">
        <v>97</v>
      </c>
    </row>
    <row r="16" spans="24:24" x14ac:dyDescent="0.3">
      <c r="X16" t="s">
        <v>98</v>
      </c>
    </row>
    <row r="17" spans="24:24" x14ac:dyDescent="0.3">
      <c r="X17" t="s">
        <v>99</v>
      </c>
    </row>
    <row r="18" spans="24:24" x14ac:dyDescent="0.3">
      <c r="X18" t="s">
        <v>100</v>
      </c>
    </row>
    <row r="22" spans="24:24" x14ac:dyDescent="0.3">
      <c r="X22" t="s">
        <v>101</v>
      </c>
    </row>
    <row r="23" spans="24:24" x14ac:dyDescent="0.3">
      <c r="X23" t="s">
        <v>102</v>
      </c>
    </row>
    <row r="24" spans="24:24" x14ac:dyDescent="0.3">
      <c r="X24" t="s">
        <v>103</v>
      </c>
    </row>
    <row r="25" spans="24:24" x14ac:dyDescent="0.3">
      <c r="X25" t="s">
        <v>104</v>
      </c>
    </row>
    <row r="26" spans="24:24" x14ac:dyDescent="0.3">
      <c r="X26" t="s">
        <v>105</v>
      </c>
    </row>
    <row r="27" spans="24:24" x14ac:dyDescent="0.3">
      <c r="X27" t="s">
        <v>106</v>
      </c>
    </row>
    <row r="28" spans="24:24" x14ac:dyDescent="0.3">
      <c r="X28" t="s">
        <v>107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76CF-65F7-4C61-9011-05F3DCC8595E}">
  <dimension ref="AB4:AB33"/>
  <sheetViews>
    <sheetView showGridLines="0" tabSelected="1" zoomScale="85" zoomScaleNormal="85" workbookViewId="0">
      <selection activeCell="AE41" sqref="AE41"/>
    </sheetView>
  </sheetViews>
  <sheetFormatPr defaultRowHeight="14.4" x14ac:dyDescent="0.3"/>
  <sheetData>
    <row r="4" spans="28:28" x14ac:dyDescent="0.3">
      <c r="AB4" t="s">
        <v>126</v>
      </c>
    </row>
    <row r="5" spans="28:28" x14ac:dyDescent="0.3">
      <c r="AB5" t="s">
        <v>127</v>
      </c>
    </row>
    <row r="6" spans="28:28" x14ac:dyDescent="0.3">
      <c r="AB6" t="s">
        <v>128</v>
      </c>
    </row>
    <row r="7" spans="28:28" x14ac:dyDescent="0.3">
      <c r="AB7" t="s">
        <v>129</v>
      </c>
    </row>
    <row r="8" spans="28:28" x14ac:dyDescent="0.3">
      <c r="AB8" t="s">
        <v>130</v>
      </c>
    </row>
    <row r="9" spans="28:28" x14ac:dyDescent="0.3">
      <c r="AB9" t="s">
        <v>131</v>
      </c>
    </row>
    <row r="12" spans="28:28" x14ac:dyDescent="0.3">
      <c r="AB12" t="s">
        <v>132</v>
      </c>
    </row>
    <row r="13" spans="28:28" x14ac:dyDescent="0.3">
      <c r="AB13" t="s">
        <v>134</v>
      </c>
    </row>
    <row r="14" spans="28:28" x14ac:dyDescent="0.3">
      <c r="AB14" t="s">
        <v>133</v>
      </c>
    </row>
    <row r="17" spans="28:28" x14ac:dyDescent="0.3">
      <c r="AB17" t="s">
        <v>132</v>
      </c>
    </row>
    <row r="18" spans="28:28" x14ac:dyDescent="0.3">
      <c r="AB18" t="s">
        <v>135</v>
      </c>
    </row>
    <row r="19" spans="28:28" x14ac:dyDescent="0.3">
      <c r="AB19" t="s">
        <v>136</v>
      </c>
    </row>
    <row r="22" spans="28:28" x14ac:dyDescent="0.3">
      <c r="AB22" t="s">
        <v>137</v>
      </c>
    </row>
    <row r="23" spans="28:28" x14ac:dyDescent="0.3">
      <c r="AB23" t="s">
        <v>138</v>
      </c>
    </row>
    <row r="24" spans="28:28" x14ac:dyDescent="0.3">
      <c r="AB24" t="s">
        <v>139</v>
      </c>
    </row>
    <row r="25" spans="28:28" x14ac:dyDescent="0.3">
      <c r="AB25" t="s">
        <v>140</v>
      </c>
    </row>
    <row r="26" spans="28:28" x14ac:dyDescent="0.3">
      <c r="AB26" t="s">
        <v>141</v>
      </c>
    </row>
    <row r="27" spans="28:28" x14ac:dyDescent="0.3">
      <c r="AB27" t="s">
        <v>142</v>
      </c>
    </row>
    <row r="30" spans="28:28" x14ac:dyDescent="0.3">
      <c r="AB30" t="s">
        <v>154</v>
      </c>
    </row>
    <row r="31" spans="28:28" x14ac:dyDescent="0.3">
      <c r="AB31" t="s">
        <v>155</v>
      </c>
    </row>
    <row r="32" spans="28:28" x14ac:dyDescent="0.3">
      <c r="AB32" t="s">
        <v>156</v>
      </c>
    </row>
    <row r="33" spans="28:28" x14ac:dyDescent="0.3">
      <c r="AB33" t="s">
        <v>157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86B7-7D16-4E42-B19E-3C08D35C57BA}">
  <dimension ref="B2:AO103"/>
  <sheetViews>
    <sheetView topLeftCell="A46" workbookViewId="0">
      <selection activeCell="B71" sqref="B71"/>
    </sheetView>
  </sheetViews>
  <sheetFormatPr defaultRowHeight="14.4" x14ac:dyDescent="0.3"/>
  <cols>
    <col min="3" max="10" width="17.33203125" customWidth="1"/>
    <col min="11" max="11" width="15.33203125" customWidth="1"/>
    <col min="12" max="12" width="15" customWidth="1"/>
    <col min="13" max="18" width="17.6640625" customWidth="1"/>
    <col min="19" max="19" width="16.21875" customWidth="1"/>
    <col min="20" max="20" width="26.88671875" customWidth="1"/>
    <col min="21" max="29" width="16.21875" customWidth="1"/>
    <col min="31" max="31" width="29.44140625" customWidth="1"/>
    <col min="32" max="35" width="14.6640625" customWidth="1"/>
    <col min="37" max="40" width="13.109375" customWidth="1"/>
  </cols>
  <sheetData>
    <row r="2" spans="2:15" ht="15" thickBot="1" x14ac:dyDescent="0.35">
      <c r="B2" s="1" t="s">
        <v>23</v>
      </c>
    </row>
    <row r="3" spans="2:15" x14ac:dyDescent="0.3">
      <c r="L3" s="51" t="s">
        <v>158</v>
      </c>
      <c r="M3" s="52"/>
      <c r="N3" s="52"/>
      <c r="O3" s="53"/>
    </row>
    <row r="4" spans="2:15" x14ac:dyDescent="0.3">
      <c r="B4" s="4" t="s">
        <v>12</v>
      </c>
      <c r="C4" s="4" t="s">
        <v>42</v>
      </c>
      <c r="D4" s="4" t="s">
        <v>22</v>
      </c>
      <c r="E4" s="4" t="s">
        <v>21</v>
      </c>
      <c r="F4" s="4" t="s">
        <v>40</v>
      </c>
      <c r="G4" s="4" t="s">
        <v>41</v>
      </c>
      <c r="H4" s="4" t="s">
        <v>19</v>
      </c>
      <c r="I4" s="4" t="s">
        <v>17</v>
      </c>
      <c r="J4" s="4" t="s">
        <v>18</v>
      </c>
      <c r="L4" s="95" t="s">
        <v>13</v>
      </c>
      <c r="M4" s="96"/>
      <c r="N4" s="96">
        <f>I17-C17</f>
        <v>1962</v>
      </c>
      <c r="O4" s="97"/>
    </row>
    <row r="5" spans="2:15" x14ac:dyDescent="0.3">
      <c r="B5" s="3" t="s">
        <v>6</v>
      </c>
      <c r="C5" s="3">
        <v>280</v>
      </c>
      <c r="D5" s="3">
        <v>105</v>
      </c>
      <c r="E5" s="3">
        <v>105</v>
      </c>
      <c r="F5" s="3">
        <f>C5-D5</f>
        <v>175</v>
      </c>
      <c r="G5" s="3">
        <v>175</v>
      </c>
      <c r="H5" s="3">
        <v>280</v>
      </c>
      <c r="I5" s="3">
        <v>625</v>
      </c>
      <c r="J5" s="3">
        <v>625</v>
      </c>
      <c r="L5" s="95" t="s">
        <v>14</v>
      </c>
      <c r="M5" s="96"/>
      <c r="N5" s="96">
        <f>C14</f>
        <v>751</v>
      </c>
      <c r="O5" s="97"/>
    </row>
    <row r="6" spans="2:15" x14ac:dyDescent="0.3">
      <c r="B6" s="3" t="s">
        <v>7</v>
      </c>
      <c r="C6" s="3">
        <v>645</v>
      </c>
      <c r="D6" s="3">
        <v>220</v>
      </c>
      <c r="E6" s="3">
        <f>E5+D6</f>
        <v>325</v>
      </c>
      <c r="F6" s="3">
        <f t="shared" ref="F6:F14" si="0">C6-D6</f>
        <v>425</v>
      </c>
      <c r="G6" s="3">
        <f>G5+F6</f>
        <v>600</v>
      </c>
      <c r="H6" s="3">
        <f t="shared" ref="H6:H14" si="1">H5+C6</f>
        <v>925</v>
      </c>
      <c r="I6" s="3">
        <v>625</v>
      </c>
      <c r="J6" s="3">
        <f>J5+I6</f>
        <v>1250</v>
      </c>
      <c r="L6" s="95" t="s">
        <v>15</v>
      </c>
      <c r="M6" s="96"/>
      <c r="N6" s="96">
        <f>C14-I14</f>
        <v>126</v>
      </c>
      <c r="O6" s="97">
        <f>N6/I14</f>
        <v>0.2016</v>
      </c>
    </row>
    <row r="7" spans="2:15" x14ac:dyDescent="0.3">
      <c r="B7" s="3" t="s">
        <v>8</v>
      </c>
      <c r="C7" s="3">
        <v>467</v>
      </c>
      <c r="D7" s="3">
        <v>85</v>
      </c>
      <c r="E7" s="3">
        <f t="shared" ref="E7:E14" si="2">E6+D7</f>
        <v>410</v>
      </c>
      <c r="F7" s="3">
        <f t="shared" si="0"/>
        <v>382</v>
      </c>
      <c r="G7" s="3">
        <f t="shared" ref="G7:G14" si="3">G6+F7</f>
        <v>982</v>
      </c>
      <c r="H7" s="3">
        <f t="shared" si="1"/>
        <v>1392</v>
      </c>
      <c r="I7" s="3">
        <v>625</v>
      </c>
      <c r="J7" s="3">
        <f t="shared" ref="J7:J16" si="4">J6+I7</f>
        <v>1875</v>
      </c>
      <c r="L7" s="95" t="s">
        <v>16</v>
      </c>
      <c r="M7" s="96"/>
      <c r="N7" s="96">
        <f>D17/C17</f>
        <v>0.26868905742145177</v>
      </c>
      <c r="O7" s="97"/>
    </row>
    <row r="8" spans="2:15" x14ac:dyDescent="0.3">
      <c r="B8" s="3" t="s">
        <v>9</v>
      </c>
      <c r="C8" s="3">
        <v>679</v>
      </c>
      <c r="D8" s="3">
        <v>305</v>
      </c>
      <c r="E8" s="3">
        <f t="shared" si="2"/>
        <v>715</v>
      </c>
      <c r="F8" s="3">
        <f t="shared" si="0"/>
        <v>374</v>
      </c>
      <c r="G8" s="3">
        <f t="shared" si="3"/>
        <v>1356</v>
      </c>
      <c r="H8" s="3">
        <f t="shared" si="1"/>
        <v>2071</v>
      </c>
      <c r="I8" s="3">
        <v>625</v>
      </c>
      <c r="J8" s="3">
        <f t="shared" si="4"/>
        <v>2500</v>
      </c>
      <c r="L8" s="95" t="s">
        <v>43</v>
      </c>
      <c r="M8" s="96"/>
      <c r="N8" s="96">
        <f>F17/C17</f>
        <v>0.73131094257854823</v>
      </c>
      <c r="O8" s="97"/>
    </row>
    <row r="9" spans="2:15" x14ac:dyDescent="0.3">
      <c r="B9" s="3" t="s">
        <v>10</v>
      </c>
      <c r="C9" s="3">
        <v>461</v>
      </c>
      <c r="D9" s="3">
        <v>115</v>
      </c>
      <c r="E9" s="3">
        <f t="shared" si="2"/>
        <v>830</v>
      </c>
      <c r="F9" s="3">
        <f t="shared" si="0"/>
        <v>346</v>
      </c>
      <c r="G9" s="3">
        <f t="shared" si="3"/>
        <v>1702</v>
      </c>
      <c r="H9" s="3">
        <f t="shared" si="1"/>
        <v>2532</v>
      </c>
      <c r="I9" s="3">
        <v>625</v>
      </c>
      <c r="J9" s="3">
        <f t="shared" si="4"/>
        <v>3125</v>
      </c>
      <c r="L9" s="95" t="s">
        <v>20</v>
      </c>
      <c r="M9" s="96"/>
      <c r="N9" s="96">
        <f>N4/2</f>
        <v>981</v>
      </c>
      <c r="O9" s="97"/>
    </row>
    <row r="10" spans="2:15" ht="15" thickBot="1" x14ac:dyDescent="0.35">
      <c r="B10" s="3" t="s">
        <v>11</v>
      </c>
      <c r="C10" s="3">
        <v>765</v>
      </c>
      <c r="D10" s="3">
        <v>65</v>
      </c>
      <c r="E10" s="3">
        <f t="shared" si="2"/>
        <v>895</v>
      </c>
      <c r="F10" s="3">
        <f t="shared" si="0"/>
        <v>700</v>
      </c>
      <c r="G10" s="3">
        <f t="shared" si="3"/>
        <v>2402</v>
      </c>
      <c r="H10" s="3">
        <f t="shared" si="1"/>
        <v>3297</v>
      </c>
      <c r="I10" s="3">
        <v>625</v>
      </c>
      <c r="J10" s="3">
        <f t="shared" si="4"/>
        <v>3750</v>
      </c>
      <c r="L10" s="98"/>
      <c r="M10" s="99"/>
      <c r="N10" s="99"/>
      <c r="O10" s="100"/>
    </row>
    <row r="11" spans="2:15" x14ac:dyDescent="0.3">
      <c r="B11" s="3" t="s">
        <v>0</v>
      </c>
      <c r="C11" s="3">
        <v>426</v>
      </c>
      <c r="D11" s="3">
        <v>85</v>
      </c>
      <c r="E11" s="3">
        <f t="shared" si="2"/>
        <v>980</v>
      </c>
      <c r="F11" s="3">
        <f t="shared" si="0"/>
        <v>341</v>
      </c>
      <c r="G11" s="3">
        <f t="shared" si="3"/>
        <v>2743</v>
      </c>
      <c r="H11" s="3">
        <f t="shared" si="1"/>
        <v>3723</v>
      </c>
      <c r="I11" s="3">
        <v>625</v>
      </c>
      <c r="J11" s="3">
        <f t="shared" si="4"/>
        <v>4375</v>
      </c>
    </row>
    <row r="12" spans="2:15" x14ac:dyDescent="0.3">
      <c r="B12" s="3" t="s">
        <v>1</v>
      </c>
      <c r="C12" s="3">
        <v>785</v>
      </c>
      <c r="D12" s="3">
        <v>304</v>
      </c>
      <c r="E12" s="3">
        <f t="shared" si="2"/>
        <v>1284</v>
      </c>
      <c r="F12" s="3">
        <f t="shared" si="0"/>
        <v>481</v>
      </c>
      <c r="G12" s="3">
        <f t="shared" si="3"/>
        <v>3224</v>
      </c>
      <c r="H12" s="3">
        <f t="shared" si="1"/>
        <v>4508</v>
      </c>
      <c r="I12" s="3">
        <v>625</v>
      </c>
      <c r="J12" s="3">
        <f t="shared" si="4"/>
        <v>5000</v>
      </c>
    </row>
    <row r="13" spans="2:15" x14ac:dyDescent="0.3">
      <c r="B13" s="3" t="s">
        <v>2</v>
      </c>
      <c r="C13" s="3">
        <v>279</v>
      </c>
      <c r="D13" s="3">
        <v>45</v>
      </c>
      <c r="E13" s="3">
        <f t="shared" si="2"/>
        <v>1329</v>
      </c>
      <c r="F13" s="3">
        <f t="shared" si="0"/>
        <v>234</v>
      </c>
      <c r="G13" s="3">
        <f t="shared" si="3"/>
        <v>3458</v>
      </c>
      <c r="H13" s="3">
        <f t="shared" si="1"/>
        <v>4787</v>
      </c>
      <c r="I13" s="3">
        <v>625</v>
      </c>
      <c r="J13" s="3">
        <f t="shared" si="4"/>
        <v>5625</v>
      </c>
    </row>
    <row r="14" spans="2:15" x14ac:dyDescent="0.3">
      <c r="B14" s="3" t="s">
        <v>3</v>
      </c>
      <c r="C14" s="3">
        <v>751</v>
      </c>
      <c r="D14" s="3">
        <v>159</v>
      </c>
      <c r="E14" s="3">
        <f t="shared" si="2"/>
        <v>1488</v>
      </c>
      <c r="F14" s="3">
        <f t="shared" si="0"/>
        <v>592</v>
      </c>
      <c r="G14" s="3">
        <f t="shared" si="3"/>
        <v>4050</v>
      </c>
      <c r="H14" s="3">
        <f t="shared" si="1"/>
        <v>5538</v>
      </c>
      <c r="I14" s="3">
        <v>625</v>
      </c>
      <c r="J14" s="3">
        <f t="shared" si="4"/>
        <v>6250</v>
      </c>
    </row>
    <row r="15" spans="2:15" x14ac:dyDescent="0.3">
      <c r="B15" s="3" t="s">
        <v>4</v>
      </c>
      <c r="C15" s="3"/>
      <c r="D15" s="3"/>
      <c r="E15" s="3"/>
      <c r="F15" s="3"/>
      <c r="G15" s="3"/>
      <c r="H15" s="3"/>
      <c r="I15" s="3">
        <v>625</v>
      </c>
      <c r="J15" s="3">
        <f t="shared" si="4"/>
        <v>6875</v>
      </c>
    </row>
    <row r="16" spans="2:15" x14ac:dyDescent="0.3">
      <c r="B16" s="3" t="s">
        <v>5</v>
      </c>
      <c r="C16" s="3"/>
      <c r="D16" s="3"/>
      <c r="E16" s="3"/>
      <c r="F16" s="3"/>
      <c r="G16" s="3"/>
      <c r="H16" s="3"/>
      <c r="I16" s="3">
        <v>625</v>
      </c>
      <c r="J16" s="3">
        <f t="shared" si="4"/>
        <v>7500</v>
      </c>
    </row>
    <row r="17" spans="2:23" ht="15" thickBot="1" x14ac:dyDescent="0.35">
      <c r="B17" s="94" t="s">
        <v>65</v>
      </c>
      <c r="C17" s="83">
        <f>SUM(C5:C16)</f>
        <v>5538</v>
      </c>
      <c r="D17" s="83">
        <f>SUM(D5:D16)</f>
        <v>1488</v>
      </c>
      <c r="E17" s="83"/>
      <c r="F17" s="83">
        <f>SUM(F5:F16)</f>
        <v>4050</v>
      </c>
      <c r="G17" s="83"/>
      <c r="H17" s="83"/>
      <c r="I17" s="83">
        <f>SUM(I5:I16)</f>
        <v>7500</v>
      </c>
      <c r="J17" s="83"/>
    </row>
    <row r="18" spans="2:23" x14ac:dyDescent="0.3">
      <c r="R18" s="22"/>
      <c r="S18" s="17"/>
      <c r="T18" s="24" t="s">
        <v>159</v>
      </c>
      <c r="U18" s="25"/>
      <c r="V18" s="25"/>
      <c r="W18" s="26"/>
    </row>
    <row r="19" spans="2:23" ht="15" thickBot="1" x14ac:dyDescent="0.35">
      <c r="B19" s="1" t="s">
        <v>35</v>
      </c>
      <c r="R19" s="17"/>
      <c r="S19" s="23"/>
      <c r="T19" s="27"/>
      <c r="U19" s="23"/>
      <c r="V19" s="23"/>
      <c r="W19" s="28"/>
    </row>
    <row r="20" spans="2:23" x14ac:dyDescent="0.3">
      <c r="B20" s="1" t="s">
        <v>32</v>
      </c>
      <c r="D20">
        <v>0.2</v>
      </c>
      <c r="N20" s="51" t="s">
        <v>158</v>
      </c>
      <c r="O20" s="52"/>
      <c r="P20" s="52"/>
      <c r="Q20" s="52"/>
      <c r="R20" s="52"/>
      <c r="S20" s="53"/>
      <c r="T20" s="29" t="s">
        <v>32</v>
      </c>
      <c r="U20" s="20"/>
      <c r="V20" s="20"/>
      <c r="W20" s="30"/>
    </row>
    <row r="21" spans="2:23" x14ac:dyDescent="0.3">
      <c r="B21" s="8" t="s">
        <v>12</v>
      </c>
      <c r="C21" s="8" t="s">
        <v>24</v>
      </c>
      <c r="D21" s="8" t="s">
        <v>25</v>
      </c>
      <c r="E21" s="8" t="s">
        <v>26</v>
      </c>
      <c r="F21" s="8" t="s">
        <v>29</v>
      </c>
      <c r="G21" s="8" t="s">
        <v>28</v>
      </c>
      <c r="H21" s="8" t="s">
        <v>30</v>
      </c>
      <c r="I21" s="8" t="s">
        <v>27</v>
      </c>
      <c r="J21" s="8" t="s">
        <v>31</v>
      </c>
      <c r="K21" s="8" t="s">
        <v>45</v>
      </c>
      <c r="L21" s="8" t="s">
        <v>46</v>
      </c>
      <c r="N21" s="54" t="s">
        <v>32</v>
      </c>
      <c r="O21" s="55">
        <f>L34</f>
        <v>238814.2</v>
      </c>
      <c r="P21" s="56">
        <f>O21/O$24</f>
        <v>0.64630336726224258</v>
      </c>
      <c r="Q21" s="57"/>
      <c r="R21" s="57"/>
      <c r="S21" s="58"/>
      <c r="T21" s="31"/>
      <c r="U21" s="20" t="s">
        <v>24</v>
      </c>
      <c r="V21" s="20" t="s">
        <v>145</v>
      </c>
      <c r="W21" s="30" t="s">
        <v>147</v>
      </c>
    </row>
    <row r="22" spans="2:23" x14ac:dyDescent="0.3">
      <c r="B22" s="3" t="s">
        <v>6</v>
      </c>
      <c r="C22" s="6">
        <f>E22+D22</f>
        <v>45.609756097560975</v>
      </c>
      <c r="D22" s="3">
        <v>15</v>
      </c>
      <c r="E22" s="6">
        <f>F22+G22</f>
        <v>30.609756097560979</v>
      </c>
      <c r="F22" s="3">
        <v>5</v>
      </c>
      <c r="G22" s="6">
        <f>I22/H22</f>
        <v>25.609756097560979</v>
      </c>
      <c r="H22" s="5">
        <v>0.82</v>
      </c>
      <c r="I22" s="10">
        <f>D5*$D$20</f>
        <v>21</v>
      </c>
      <c r="J22" s="6">
        <f>G22-I22</f>
        <v>4.6097560975609788</v>
      </c>
      <c r="K22" s="7">
        <v>895</v>
      </c>
      <c r="L22" s="12">
        <f>K22*I22</f>
        <v>18795</v>
      </c>
      <c r="N22" s="59" t="s">
        <v>33</v>
      </c>
      <c r="O22" s="55">
        <f>L51</f>
        <v>65126.7</v>
      </c>
      <c r="P22" s="56">
        <f t="shared" ref="P22:P23" si="5">O22/O$24</f>
        <v>0.17625252396498151</v>
      </c>
      <c r="Q22" s="57"/>
      <c r="R22" s="57"/>
      <c r="S22" s="58"/>
      <c r="T22" s="31" t="s">
        <v>143</v>
      </c>
      <c r="U22" s="20">
        <v>25</v>
      </c>
      <c r="V22" s="20">
        <v>15</v>
      </c>
      <c r="W22" s="32">
        <v>20000</v>
      </c>
    </row>
    <row r="23" spans="2:23" x14ac:dyDescent="0.3">
      <c r="B23" s="3" t="s">
        <v>7</v>
      </c>
      <c r="C23" s="6">
        <f t="shared" ref="C23:C31" si="6">E23+D23</f>
        <v>61.142857142857139</v>
      </c>
      <c r="D23" s="3">
        <v>4</v>
      </c>
      <c r="E23" s="6">
        <f t="shared" ref="E23:E31" si="7">F23+G23</f>
        <v>57.142857142857139</v>
      </c>
      <c r="F23" s="3">
        <v>0</v>
      </c>
      <c r="G23" s="6">
        <f t="shared" ref="G23:G31" si="8">I23/H23</f>
        <v>57.142857142857139</v>
      </c>
      <c r="H23" s="5">
        <v>0.77</v>
      </c>
      <c r="I23" s="10">
        <f t="shared" ref="I23:I31" si="9">D6*$D$20</f>
        <v>44</v>
      </c>
      <c r="J23" s="6">
        <f t="shared" ref="J23:J31" si="10">G23-I23</f>
        <v>13.142857142857139</v>
      </c>
      <c r="K23" s="7">
        <v>588</v>
      </c>
      <c r="L23" s="12">
        <f t="shared" ref="L23:L31" si="11">K23*I23</f>
        <v>25872</v>
      </c>
      <c r="N23" s="59" t="s">
        <v>34</v>
      </c>
      <c r="O23" s="60">
        <f>L68</f>
        <v>65567</v>
      </c>
      <c r="P23" s="56">
        <f t="shared" si="5"/>
        <v>0.17744410877277589</v>
      </c>
      <c r="Q23" s="57"/>
      <c r="R23" s="57"/>
      <c r="S23" s="58"/>
      <c r="T23" s="31" t="s">
        <v>144</v>
      </c>
      <c r="U23" s="20">
        <v>110</v>
      </c>
      <c r="V23" s="20">
        <v>85</v>
      </c>
      <c r="W23" s="32">
        <v>35000</v>
      </c>
    </row>
    <row r="24" spans="2:23" x14ac:dyDescent="0.3">
      <c r="B24" s="3" t="s">
        <v>8</v>
      </c>
      <c r="C24" s="6">
        <f t="shared" si="6"/>
        <v>38</v>
      </c>
      <c r="D24" s="3">
        <v>6</v>
      </c>
      <c r="E24" s="6">
        <f t="shared" si="7"/>
        <v>31.999999999999996</v>
      </c>
      <c r="F24" s="3">
        <v>7</v>
      </c>
      <c r="G24" s="6">
        <f t="shared" si="8"/>
        <v>24.999999999999996</v>
      </c>
      <c r="H24" s="5">
        <v>0.68</v>
      </c>
      <c r="I24" s="10">
        <f t="shared" si="9"/>
        <v>17</v>
      </c>
      <c r="J24" s="6">
        <f t="shared" si="10"/>
        <v>7.9999999999999964</v>
      </c>
      <c r="K24" s="7">
        <v>1107</v>
      </c>
      <c r="L24" s="12">
        <f t="shared" si="11"/>
        <v>18819</v>
      </c>
      <c r="N24" s="59" t="s">
        <v>65</v>
      </c>
      <c r="O24" s="55">
        <f>SUM(O21:O23)</f>
        <v>369507.9</v>
      </c>
      <c r="P24" s="57"/>
      <c r="Q24" s="57"/>
      <c r="R24" s="57"/>
      <c r="S24" s="58"/>
      <c r="T24" s="31" t="s">
        <v>148</v>
      </c>
      <c r="U24" s="20">
        <v>45</v>
      </c>
      <c r="V24" s="20">
        <v>15</v>
      </c>
      <c r="W24" s="32">
        <v>45000</v>
      </c>
    </row>
    <row r="25" spans="2:23" x14ac:dyDescent="0.3">
      <c r="B25" s="3" t="s">
        <v>9</v>
      </c>
      <c r="C25" s="6">
        <f t="shared" si="6"/>
        <v>75.304347826086953</v>
      </c>
      <c r="D25" s="3">
        <v>0</v>
      </c>
      <c r="E25" s="6">
        <f t="shared" si="7"/>
        <v>75.304347826086953</v>
      </c>
      <c r="F25" s="3">
        <v>9</v>
      </c>
      <c r="G25" s="6">
        <f t="shared" si="8"/>
        <v>66.304347826086953</v>
      </c>
      <c r="H25" s="5">
        <v>0.92</v>
      </c>
      <c r="I25" s="10">
        <f t="shared" si="9"/>
        <v>61</v>
      </c>
      <c r="J25" s="6">
        <f t="shared" si="10"/>
        <v>5.3043478260869534</v>
      </c>
      <c r="K25" s="7">
        <v>765</v>
      </c>
      <c r="L25" s="12">
        <f t="shared" si="11"/>
        <v>46665</v>
      </c>
      <c r="N25" s="59"/>
      <c r="O25" s="57"/>
      <c r="P25" s="57"/>
      <c r="Q25" s="57"/>
      <c r="R25" s="57"/>
      <c r="S25" s="58"/>
      <c r="T25" s="31" t="s">
        <v>149</v>
      </c>
      <c r="U25" s="20">
        <v>40</v>
      </c>
      <c r="V25" s="20">
        <v>35</v>
      </c>
      <c r="W25" s="32">
        <v>15000</v>
      </c>
    </row>
    <row r="26" spans="2:23" x14ac:dyDescent="0.3">
      <c r="B26" s="3" t="s">
        <v>10</v>
      </c>
      <c r="C26" s="6">
        <f t="shared" si="6"/>
        <v>38.38095238095238</v>
      </c>
      <c r="D26" s="3">
        <v>8</v>
      </c>
      <c r="E26" s="6">
        <f t="shared" si="7"/>
        <v>30.380952380952383</v>
      </c>
      <c r="F26" s="3">
        <v>3</v>
      </c>
      <c r="G26" s="6">
        <f t="shared" si="8"/>
        <v>27.380952380952383</v>
      </c>
      <c r="H26" s="5">
        <v>0.84</v>
      </c>
      <c r="I26" s="10">
        <f t="shared" si="9"/>
        <v>23</v>
      </c>
      <c r="J26" s="6">
        <f t="shared" si="10"/>
        <v>4.3809523809523832</v>
      </c>
      <c r="K26" s="7">
        <v>1006</v>
      </c>
      <c r="L26" s="12">
        <f t="shared" si="11"/>
        <v>23138</v>
      </c>
      <c r="N26" s="59"/>
      <c r="O26" s="57"/>
      <c r="P26" s="57"/>
      <c r="Q26" s="57"/>
      <c r="R26" s="57"/>
      <c r="S26" s="58"/>
      <c r="T26" s="31" t="s">
        <v>150</v>
      </c>
      <c r="U26" s="20">
        <v>55</v>
      </c>
      <c r="V26" s="20">
        <v>35</v>
      </c>
      <c r="W26" s="32">
        <v>65000</v>
      </c>
    </row>
    <row r="27" spans="2:23" x14ac:dyDescent="0.3">
      <c r="B27" s="3" t="s">
        <v>11</v>
      </c>
      <c r="C27" s="6">
        <f t="shared" si="6"/>
        <v>32.853658536585371</v>
      </c>
      <c r="D27" s="3">
        <v>12</v>
      </c>
      <c r="E27" s="6">
        <f t="shared" si="7"/>
        <v>20.853658536585368</v>
      </c>
      <c r="F27" s="3">
        <v>5</v>
      </c>
      <c r="G27" s="6">
        <f t="shared" si="8"/>
        <v>15.853658536585368</v>
      </c>
      <c r="H27" s="5">
        <v>0.82</v>
      </c>
      <c r="I27" s="10">
        <f t="shared" si="9"/>
        <v>13</v>
      </c>
      <c r="J27" s="6">
        <f t="shared" si="10"/>
        <v>2.8536585365853675</v>
      </c>
      <c r="K27" s="7">
        <v>846</v>
      </c>
      <c r="L27" s="12">
        <f t="shared" si="11"/>
        <v>10998</v>
      </c>
      <c r="N27" s="61" t="s">
        <v>68</v>
      </c>
      <c r="O27" s="62"/>
      <c r="P27" s="62"/>
      <c r="Q27" s="63" t="s">
        <v>71</v>
      </c>
      <c r="R27" s="64">
        <v>15000</v>
      </c>
      <c r="S27" s="65"/>
      <c r="T27" s="31" t="s">
        <v>151</v>
      </c>
      <c r="U27" s="20">
        <v>60</v>
      </c>
      <c r="V27" s="20">
        <v>45</v>
      </c>
      <c r="W27" s="32">
        <v>18814</v>
      </c>
    </row>
    <row r="28" spans="2:23" x14ac:dyDescent="0.3">
      <c r="B28" s="3" t="s">
        <v>0</v>
      </c>
      <c r="C28" s="6">
        <f t="shared" si="6"/>
        <v>33.368421052631575</v>
      </c>
      <c r="D28" s="3">
        <v>7</v>
      </c>
      <c r="E28" s="6">
        <f t="shared" si="7"/>
        <v>26.368421052631579</v>
      </c>
      <c r="F28" s="3">
        <v>4</v>
      </c>
      <c r="G28" s="6">
        <f t="shared" si="8"/>
        <v>22.368421052631579</v>
      </c>
      <c r="H28" s="5">
        <v>0.76</v>
      </c>
      <c r="I28" s="10">
        <f t="shared" si="9"/>
        <v>17</v>
      </c>
      <c r="J28" s="6">
        <f t="shared" si="10"/>
        <v>5.3684210526315788</v>
      </c>
      <c r="K28" s="7">
        <v>916</v>
      </c>
      <c r="L28" s="12">
        <f t="shared" si="11"/>
        <v>15572</v>
      </c>
      <c r="N28" s="66">
        <f>L34/I34</f>
        <v>802.46706989247309</v>
      </c>
      <c r="O28" s="67"/>
      <c r="P28" s="67"/>
      <c r="Q28" s="79" t="s">
        <v>36</v>
      </c>
      <c r="R28" s="68">
        <f>L85</f>
        <v>165045.20000000001</v>
      </c>
      <c r="S28" s="69">
        <f>$R28/$R$30</f>
        <v>0.18039615513842872</v>
      </c>
      <c r="T28" s="31" t="s">
        <v>152</v>
      </c>
      <c r="U28" s="20">
        <v>85</v>
      </c>
      <c r="V28" s="20">
        <v>45</v>
      </c>
      <c r="W28" s="32">
        <v>35000</v>
      </c>
    </row>
    <row r="29" spans="2:23" x14ac:dyDescent="0.3">
      <c r="B29" s="3" t="s">
        <v>1</v>
      </c>
      <c r="C29" s="6">
        <f t="shared" si="6"/>
        <v>78.680851063829792</v>
      </c>
      <c r="D29" s="3">
        <v>4</v>
      </c>
      <c r="E29" s="6">
        <f t="shared" si="7"/>
        <v>74.680851063829792</v>
      </c>
      <c r="F29" s="3">
        <v>10</v>
      </c>
      <c r="G29" s="6">
        <f t="shared" si="8"/>
        <v>64.680851063829792</v>
      </c>
      <c r="H29" s="5">
        <v>0.94</v>
      </c>
      <c r="I29" s="10">
        <f t="shared" si="9"/>
        <v>60.800000000000004</v>
      </c>
      <c r="J29" s="6">
        <f t="shared" si="10"/>
        <v>3.8808510638297875</v>
      </c>
      <c r="K29" s="7">
        <v>609</v>
      </c>
      <c r="L29" s="12">
        <f t="shared" si="11"/>
        <v>37027.200000000004</v>
      </c>
      <c r="N29" s="70" t="s">
        <v>69</v>
      </c>
      <c r="O29" s="67"/>
      <c r="P29" s="67"/>
      <c r="Q29" s="80" t="s">
        <v>83</v>
      </c>
      <c r="R29" s="68">
        <f>L102</f>
        <v>749859</v>
      </c>
      <c r="S29" s="69">
        <f>$R29/$R$30</f>
        <v>0.81960384486157134</v>
      </c>
      <c r="T29" s="31" t="s">
        <v>153</v>
      </c>
      <c r="U29" s="20">
        <v>55</v>
      </c>
      <c r="V29" s="20">
        <v>23</v>
      </c>
      <c r="W29" s="32">
        <v>10000</v>
      </c>
    </row>
    <row r="30" spans="2:23" x14ac:dyDescent="0.3">
      <c r="B30" s="3" t="s">
        <v>2</v>
      </c>
      <c r="C30" s="6">
        <f t="shared" si="6"/>
        <v>16.975609756097562</v>
      </c>
      <c r="D30" s="3">
        <v>0</v>
      </c>
      <c r="E30" s="6">
        <f t="shared" si="7"/>
        <v>16.975609756097562</v>
      </c>
      <c r="F30" s="3">
        <v>6</v>
      </c>
      <c r="G30" s="6">
        <f t="shared" si="8"/>
        <v>10.975609756097562</v>
      </c>
      <c r="H30" s="5">
        <v>0.82</v>
      </c>
      <c r="I30" s="10">
        <f t="shared" si="9"/>
        <v>9</v>
      </c>
      <c r="J30" s="6">
        <f t="shared" si="10"/>
        <v>1.9756097560975618</v>
      </c>
      <c r="K30" s="7">
        <v>984</v>
      </c>
      <c r="L30" s="12">
        <f t="shared" si="11"/>
        <v>8856</v>
      </c>
      <c r="N30" s="66">
        <f>L51/I51</f>
        <v>145.89314516129033</v>
      </c>
      <c r="O30" s="67"/>
      <c r="P30" s="67"/>
      <c r="Q30" s="80" t="s">
        <v>164</v>
      </c>
      <c r="R30" s="68">
        <f>SUM(R28:R29)</f>
        <v>914904.2</v>
      </c>
      <c r="S30" s="72"/>
      <c r="T30" s="31"/>
      <c r="U30" s="20">
        <f>SUM(U22:U29)</f>
        <v>475</v>
      </c>
      <c r="V30" s="20">
        <f>SUM(V22:V29)</f>
        <v>298</v>
      </c>
      <c r="W30" s="32">
        <f>SUM(W22:W29)</f>
        <v>243814</v>
      </c>
    </row>
    <row r="31" spans="2:23" x14ac:dyDescent="0.3">
      <c r="B31" s="3" t="s">
        <v>3</v>
      </c>
      <c r="C31" s="6">
        <f t="shared" si="6"/>
        <v>54.764705882352942</v>
      </c>
      <c r="D31" s="3">
        <v>8</v>
      </c>
      <c r="E31" s="6">
        <f t="shared" si="7"/>
        <v>46.764705882352942</v>
      </c>
      <c r="F31" s="3">
        <v>0</v>
      </c>
      <c r="G31" s="6">
        <f t="shared" si="8"/>
        <v>46.764705882352942</v>
      </c>
      <c r="H31" s="5">
        <v>0.68</v>
      </c>
      <c r="I31" s="10">
        <f t="shared" si="9"/>
        <v>31.8</v>
      </c>
      <c r="J31" s="6">
        <f t="shared" si="10"/>
        <v>14.964705882352941</v>
      </c>
      <c r="K31" s="7">
        <v>1040</v>
      </c>
      <c r="L31" s="12">
        <f t="shared" si="11"/>
        <v>33072</v>
      </c>
      <c r="N31" s="70" t="s">
        <v>70</v>
      </c>
      <c r="O31" s="67"/>
      <c r="P31" s="67"/>
      <c r="Q31" s="80" t="s">
        <v>82</v>
      </c>
      <c r="R31" s="71"/>
      <c r="S31" s="72"/>
      <c r="T31" s="31"/>
      <c r="U31" s="20"/>
      <c r="V31" s="20"/>
      <c r="W31" s="30"/>
    </row>
    <row r="32" spans="2:23" x14ac:dyDescent="0.3">
      <c r="B32" s="3" t="s">
        <v>4</v>
      </c>
      <c r="C32" s="3"/>
      <c r="D32" s="3"/>
      <c r="E32" s="3"/>
      <c r="F32" s="3"/>
      <c r="G32" s="3"/>
      <c r="H32" s="5"/>
      <c r="I32" s="6"/>
      <c r="J32" s="6"/>
      <c r="K32" s="7"/>
      <c r="L32" s="3"/>
      <c r="N32" s="73">
        <f>I51/R27</f>
        <v>2.9759999999999998E-2</v>
      </c>
      <c r="O32" s="67"/>
      <c r="P32" s="67"/>
      <c r="Q32" s="81">
        <f>L85/I85</f>
        <v>101.87975308641975</v>
      </c>
      <c r="R32" s="71"/>
      <c r="S32" s="72"/>
      <c r="T32" s="31"/>
      <c r="U32" s="20"/>
      <c r="V32" s="20"/>
      <c r="W32" s="30"/>
    </row>
    <row r="33" spans="2:23" x14ac:dyDescent="0.3">
      <c r="B33" s="3" t="s">
        <v>5</v>
      </c>
      <c r="C33" s="3"/>
      <c r="D33" s="3"/>
      <c r="E33" s="3"/>
      <c r="F33" s="3"/>
      <c r="G33" s="3"/>
      <c r="H33" s="5"/>
      <c r="I33" s="6"/>
      <c r="J33" s="6"/>
      <c r="K33" s="7"/>
      <c r="L33" s="3"/>
      <c r="N33" s="70" t="s">
        <v>72</v>
      </c>
      <c r="O33" s="67"/>
      <c r="P33" s="67"/>
      <c r="Q33" s="67"/>
      <c r="R33" s="67"/>
      <c r="S33" s="77"/>
      <c r="T33" s="31"/>
      <c r="U33" s="20"/>
      <c r="V33" s="20"/>
      <c r="W33" s="30"/>
    </row>
    <row r="34" spans="2:23" x14ac:dyDescent="0.3">
      <c r="B34" s="83" t="s">
        <v>65</v>
      </c>
      <c r="C34" s="86">
        <f>SUM(C22:C33)</f>
        <v>475.08115973895463</v>
      </c>
      <c r="D34" s="86">
        <f t="shared" ref="D34:L34" si="12">SUM(D22:D33)</f>
        <v>64</v>
      </c>
      <c r="E34" s="86">
        <f t="shared" si="12"/>
        <v>411.08115973895468</v>
      </c>
      <c r="F34" s="86">
        <f t="shared" si="12"/>
        <v>49</v>
      </c>
      <c r="G34" s="86">
        <f t="shared" si="12"/>
        <v>362.08115973895468</v>
      </c>
      <c r="H34" s="86">
        <f t="shared" si="12"/>
        <v>8.0500000000000007</v>
      </c>
      <c r="I34" s="86">
        <f t="shared" si="12"/>
        <v>297.60000000000002</v>
      </c>
      <c r="J34" s="86">
        <f t="shared" si="12"/>
        <v>64.481159738954688</v>
      </c>
      <c r="K34" s="91">
        <f t="shared" si="12"/>
        <v>8756</v>
      </c>
      <c r="L34" s="91">
        <f t="shared" si="12"/>
        <v>238814.2</v>
      </c>
      <c r="N34" s="74">
        <f>L68/I68</f>
        <v>88.127688172043008</v>
      </c>
      <c r="O34" s="67"/>
      <c r="P34" s="67"/>
      <c r="Q34" s="67"/>
      <c r="R34" s="67"/>
      <c r="S34" s="77"/>
      <c r="T34" s="31"/>
      <c r="U34" s="20"/>
      <c r="V34" s="20"/>
      <c r="W34" s="30"/>
    </row>
    <row r="35" spans="2:23" x14ac:dyDescent="0.3">
      <c r="B35" s="83" t="s">
        <v>66</v>
      </c>
      <c r="C35" s="92">
        <f>C34/C34</f>
        <v>1</v>
      </c>
      <c r="D35" s="83"/>
      <c r="E35" s="92">
        <f>E34/C34</f>
        <v>0.86528617545017705</v>
      </c>
      <c r="F35" s="83"/>
      <c r="G35" s="92">
        <f>G34/C34</f>
        <v>0.76214590352921874</v>
      </c>
      <c r="H35" s="84"/>
      <c r="I35" s="92">
        <f>I34/C34</f>
        <v>0.62641928415667736</v>
      </c>
      <c r="J35" s="86"/>
      <c r="K35" s="87"/>
      <c r="L35" s="83"/>
      <c r="N35" s="70" t="s">
        <v>73</v>
      </c>
      <c r="O35" s="67"/>
      <c r="P35" s="67"/>
      <c r="Q35" s="67"/>
      <c r="R35" s="67"/>
      <c r="S35" s="77"/>
      <c r="T35" s="31"/>
      <c r="U35" s="20"/>
      <c r="V35" s="20"/>
      <c r="W35" s="30"/>
    </row>
    <row r="36" spans="2:23" ht="15" thickBot="1" x14ac:dyDescent="0.35">
      <c r="N36" s="75">
        <f>I68/R27</f>
        <v>4.9599999999999998E-2</v>
      </c>
      <c r="O36" s="76"/>
      <c r="P36" s="76"/>
      <c r="Q36" s="76"/>
      <c r="R36" s="76"/>
      <c r="S36" s="78"/>
      <c r="T36" s="29" t="s">
        <v>146</v>
      </c>
      <c r="U36" s="20"/>
      <c r="V36" s="20"/>
      <c r="W36" s="30"/>
    </row>
    <row r="37" spans="2:23" x14ac:dyDescent="0.3">
      <c r="B37" s="1" t="s">
        <v>33</v>
      </c>
      <c r="D37">
        <v>0.3</v>
      </c>
      <c r="M37" s="44" t="s">
        <v>161</v>
      </c>
      <c r="N37" s="44"/>
      <c r="O37" s="44"/>
      <c r="P37" s="44" t="s">
        <v>160</v>
      </c>
      <c r="Q37" s="44"/>
      <c r="R37" s="44"/>
      <c r="T37" s="31"/>
      <c r="U37" s="20" t="s">
        <v>24</v>
      </c>
      <c r="V37" s="20" t="s">
        <v>145</v>
      </c>
      <c r="W37" s="30" t="s">
        <v>147</v>
      </c>
    </row>
    <row r="38" spans="2:23" x14ac:dyDescent="0.3">
      <c r="B38" s="8" t="s">
        <v>12</v>
      </c>
      <c r="C38" s="8" t="s">
        <v>24</v>
      </c>
      <c r="D38" s="8" t="s">
        <v>25</v>
      </c>
      <c r="E38" s="8" t="s">
        <v>26</v>
      </c>
      <c r="F38" s="8" t="s">
        <v>29</v>
      </c>
      <c r="G38" s="8" t="s">
        <v>28</v>
      </c>
      <c r="H38" s="8" t="s">
        <v>30</v>
      </c>
      <c r="I38" s="8" t="s">
        <v>44</v>
      </c>
      <c r="J38" s="8" t="s">
        <v>31</v>
      </c>
      <c r="K38" s="8" t="s">
        <v>45</v>
      </c>
      <c r="L38" s="8" t="s">
        <v>46</v>
      </c>
      <c r="M38" s="8" t="s">
        <v>88</v>
      </c>
      <c r="N38" s="8" t="s">
        <v>47</v>
      </c>
      <c r="O38" s="8" t="s">
        <v>48</v>
      </c>
      <c r="P38" s="8" t="s">
        <v>88</v>
      </c>
      <c r="Q38" s="8" t="s">
        <v>47</v>
      </c>
      <c r="R38" s="8" t="s">
        <v>48</v>
      </c>
      <c r="T38" s="31" t="s">
        <v>143</v>
      </c>
      <c r="U38" s="20">
        <v>10</v>
      </c>
      <c r="V38" s="20">
        <v>8</v>
      </c>
      <c r="W38" s="32">
        <v>2500</v>
      </c>
    </row>
    <row r="39" spans="2:23" x14ac:dyDescent="0.3">
      <c r="B39" s="3" t="s">
        <v>6</v>
      </c>
      <c r="C39" s="6">
        <f>E39+D39</f>
        <v>39.795454545454547</v>
      </c>
      <c r="D39" s="3">
        <v>4</v>
      </c>
      <c r="E39" s="6">
        <f>F39+G39</f>
        <v>35.795454545454547</v>
      </c>
      <c r="F39" s="3">
        <v>0</v>
      </c>
      <c r="G39" s="6">
        <f>I39/H39</f>
        <v>35.795454545454547</v>
      </c>
      <c r="H39" s="5">
        <v>0.88</v>
      </c>
      <c r="I39" s="10">
        <f t="shared" ref="I39:I48" si="13">D5*$D$37</f>
        <v>31.5</v>
      </c>
      <c r="J39" s="6">
        <f>G39-I39</f>
        <v>4.2954545454545467</v>
      </c>
      <c r="K39" s="7">
        <v>86</v>
      </c>
      <c r="L39" s="7">
        <f>K39*I39</f>
        <v>2709</v>
      </c>
      <c r="M39" s="3">
        <f>0.5</f>
        <v>0.5</v>
      </c>
      <c r="N39" s="3">
        <v>0.3</v>
      </c>
      <c r="O39" s="3">
        <v>0.2</v>
      </c>
      <c r="P39" s="6">
        <f>M39*$I39</f>
        <v>15.75</v>
      </c>
      <c r="Q39" s="6">
        <f t="shared" ref="Q39:R39" si="14">N39*$I39</f>
        <v>9.4499999999999993</v>
      </c>
      <c r="R39" s="6">
        <f t="shared" si="14"/>
        <v>6.3000000000000007</v>
      </c>
      <c r="T39" s="31" t="s">
        <v>144</v>
      </c>
      <c r="U39" s="20">
        <v>125</v>
      </c>
      <c r="V39" s="20">
        <v>111</v>
      </c>
      <c r="W39" s="32">
        <v>21500</v>
      </c>
    </row>
    <row r="40" spans="2:23" x14ac:dyDescent="0.3">
      <c r="B40" s="3" t="s">
        <v>7</v>
      </c>
      <c r="C40" s="6">
        <f t="shared" ref="C40:C48" si="15">E40+D40</f>
        <v>78.473684210526315</v>
      </c>
      <c r="D40" s="3">
        <v>9</v>
      </c>
      <c r="E40" s="6">
        <f t="shared" ref="E40:E48" si="16">F40+G40</f>
        <v>69.473684210526315</v>
      </c>
      <c r="F40" s="3">
        <v>0</v>
      </c>
      <c r="G40" s="6">
        <f t="shared" ref="G40:G48" si="17">I40/H40</f>
        <v>69.473684210526315</v>
      </c>
      <c r="H40" s="5">
        <v>0.95</v>
      </c>
      <c r="I40" s="10">
        <f t="shared" si="13"/>
        <v>66</v>
      </c>
      <c r="J40" s="6">
        <f t="shared" ref="J40:J48" si="18">G40-I40</f>
        <v>3.473684210526315</v>
      </c>
      <c r="K40" s="7">
        <v>178</v>
      </c>
      <c r="L40" s="7">
        <f t="shared" ref="L40:L48" si="19">K40*I40</f>
        <v>11748</v>
      </c>
      <c r="M40" s="3">
        <f t="shared" ref="M40:M48" si="20">0.5</f>
        <v>0.5</v>
      </c>
      <c r="N40" s="3">
        <v>0.3</v>
      </c>
      <c r="O40" s="3">
        <v>0.2</v>
      </c>
      <c r="P40" s="6">
        <f t="shared" ref="P40:P48" si="21">M40*$I40</f>
        <v>33</v>
      </c>
      <c r="Q40" s="6">
        <f t="shared" ref="Q40:Q48" si="22">N40*$I40</f>
        <v>19.8</v>
      </c>
      <c r="R40" s="6">
        <f t="shared" ref="R40:R48" si="23">O40*$I40</f>
        <v>13.200000000000001</v>
      </c>
      <c r="T40" s="31" t="s">
        <v>148</v>
      </c>
      <c r="U40" s="20">
        <v>85</v>
      </c>
      <c r="V40" s="20">
        <v>75</v>
      </c>
      <c r="W40" s="32">
        <v>10500</v>
      </c>
    </row>
    <row r="41" spans="2:23" x14ac:dyDescent="0.3">
      <c r="B41" s="3" t="s">
        <v>8</v>
      </c>
      <c r="C41" s="6">
        <f t="shared" si="15"/>
        <v>44.717391304347828</v>
      </c>
      <c r="D41" s="3">
        <v>12</v>
      </c>
      <c r="E41" s="6">
        <f t="shared" si="16"/>
        <v>32.717391304347828</v>
      </c>
      <c r="F41" s="3">
        <v>5</v>
      </c>
      <c r="G41" s="6">
        <f t="shared" si="17"/>
        <v>27.717391304347824</v>
      </c>
      <c r="H41" s="5">
        <v>0.92</v>
      </c>
      <c r="I41" s="10">
        <f t="shared" si="13"/>
        <v>25.5</v>
      </c>
      <c r="J41" s="6">
        <f t="shared" si="18"/>
        <v>2.2173913043478244</v>
      </c>
      <c r="K41" s="7">
        <v>177</v>
      </c>
      <c r="L41" s="7">
        <f t="shared" si="19"/>
        <v>4513.5</v>
      </c>
      <c r="M41" s="3">
        <f t="shared" si="20"/>
        <v>0.5</v>
      </c>
      <c r="N41" s="3">
        <v>0.3</v>
      </c>
      <c r="O41" s="3">
        <v>0.2</v>
      </c>
      <c r="P41" s="6">
        <f t="shared" si="21"/>
        <v>12.75</v>
      </c>
      <c r="Q41" s="6">
        <f t="shared" si="22"/>
        <v>7.6499999999999995</v>
      </c>
      <c r="R41" s="6">
        <f t="shared" si="23"/>
        <v>5.1000000000000005</v>
      </c>
      <c r="T41" s="31" t="s">
        <v>149</v>
      </c>
      <c r="U41" s="20">
        <v>60</v>
      </c>
      <c r="V41" s="20">
        <v>58</v>
      </c>
      <c r="W41" s="32">
        <v>3500</v>
      </c>
    </row>
    <row r="42" spans="2:23" x14ac:dyDescent="0.3">
      <c r="B42" s="3" t="s">
        <v>9</v>
      </c>
      <c r="C42" s="6">
        <f t="shared" si="15"/>
        <v>112.3125</v>
      </c>
      <c r="D42" s="3">
        <v>15</v>
      </c>
      <c r="E42" s="6">
        <f t="shared" si="16"/>
        <v>97.3125</v>
      </c>
      <c r="F42" s="3">
        <v>2</v>
      </c>
      <c r="G42" s="6">
        <f t="shared" si="17"/>
        <v>95.3125</v>
      </c>
      <c r="H42" s="5">
        <v>0.96</v>
      </c>
      <c r="I42" s="10">
        <f t="shared" si="13"/>
        <v>91.5</v>
      </c>
      <c r="J42" s="6">
        <f t="shared" si="18"/>
        <v>3.8125</v>
      </c>
      <c r="K42" s="7">
        <v>87</v>
      </c>
      <c r="L42" s="7">
        <f t="shared" si="19"/>
        <v>7960.5</v>
      </c>
      <c r="M42" s="3">
        <f t="shared" si="20"/>
        <v>0.5</v>
      </c>
      <c r="N42" s="3">
        <v>0.3</v>
      </c>
      <c r="O42" s="3">
        <v>0.2</v>
      </c>
      <c r="P42" s="6">
        <f t="shared" si="21"/>
        <v>45.75</v>
      </c>
      <c r="Q42" s="6">
        <f t="shared" si="22"/>
        <v>27.45</v>
      </c>
      <c r="R42" s="6">
        <f t="shared" si="23"/>
        <v>18.3</v>
      </c>
      <c r="T42" s="31" t="s">
        <v>150</v>
      </c>
      <c r="U42" s="20">
        <v>95</v>
      </c>
      <c r="V42" s="20">
        <v>72</v>
      </c>
      <c r="W42" s="32">
        <v>4827</v>
      </c>
    </row>
    <row r="43" spans="2:23" x14ac:dyDescent="0.3">
      <c r="B43" s="3" t="s">
        <v>10</v>
      </c>
      <c r="C43" s="6">
        <f t="shared" si="15"/>
        <v>49.204081632653065</v>
      </c>
      <c r="D43" s="3">
        <v>1</v>
      </c>
      <c r="E43" s="6">
        <f t="shared" si="16"/>
        <v>48.204081632653065</v>
      </c>
      <c r="F43" s="3">
        <v>13</v>
      </c>
      <c r="G43" s="6">
        <f t="shared" si="17"/>
        <v>35.204081632653065</v>
      </c>
      <c r="H43" s="5">
        <v>0.98</v>
      </c>
      <c r="I43" s="10">
        <f t="shared" si="13"/>
        <v>34.5</v>
      </c>
      <c r="J43" s="6">
        <f t="shared" si="18"/>
        <v>0.70408163265306456</v>
      </c>
      <c r="K43" s="7">
        <v>83</v>
      </c>
      <c r="L43" s="7">
        <f t="shared" si="19"/>
        <v>2863.5</v>
      </c>
      <c r="M43" s="3">
        <f t="shared" si="20"/>
        <v>0.5</v>
      </c>
      <c r="N43" s="3">
        <v>0.3</v>
      </c>
      <c r="O43" s="3">
        <v>0.2</v>
      </c>
      <c r="P43" s="6">
        <f t="shared" si="21"/>
        <v>17.25</v>
      </c>
      <c r="Q43" s="6">
        <f t="shared" si="22"/>
        <v>10.35</v>
      </c>
      <c r="R43" s="6">
        <f t="shared" si="23"/>
        <v>6.9</v>
      </c>
      <c r="T43" s="31" t="s">
        <v>151</v>
      </c>
      <c r="U43" s="20">
        <v>85</v>
      </c>
      <c r="V43" s="20">
        <v>75</v>
      </c>
      <c r="W43" s="32">
        <v>6600</v>
      </c>
    </row>
    <row r="44" spans="2:23" x14ac:dyDescent="0.3">
      <c r="B44" s="3" t="s">
        <v>11</v>
      </c>
      <c r="C44" s="6">
        <f t="shared" si="15"/>
        <v>42.91011235955056</v>
      </c>
      <c r="D44" s="3">
        <v>18</v>
      </c>
      <c r="E44" s="6">
        <f t="shared" si="16"/>
        <v>24.91011235955056</v>
      </c>
      <c r="F44" s="3">
        <v>3</v>
      </c>
      <c r="G44" s="6">
        <f t="shared" si="17"/>
        <v>21.91011235955056</v>
      </c>
      <c r="H44" s="5">
        <v>0.89</v>
      </c>
      <c r="I44" s="10">
        <f t="shared" si="13"/>
        <v>19.5</v>
      </c>
      <c r="J44" s="6">
        <f t="shared" si="18"/>
        <v>2.4101123595505598</v>
      </c>
      <c r="K44" s="7">
        <v>79</v>
      </c>
      <c r="L44" s="7">
        <f t="shared" si="19"/>
        <v>1540.5</v>
      </c>
      <c r="M44" s="3">
        <f t="shared" si="20"/>
        <v>0.5</v>
      </c>
      <c r="N44" s="3">
        <v>0.3</v>
      </c>
      <c r="O44" s="3">
        <v>0.2</v>
      </c>
      <c r="P44" s="6">
        <f t="shared" si="21"/>
        <v>9.75</v>
      </c>
      <c r="Q44" s="6">
        <f t="shared" si="22"/>
        <v>5.85</v>
      </c>
      <c r="R44" s="6">
        <f t="shared" si="23"/>
        <v>3.9000000000000004</v>
      </c>
      <c r="T44" s="31" t="s">
        <v>152</v>
      </c>
      <c r="U44" s="20">
        <v>65</v>
      </c>
      <c r="V44" s="20">
        <v>58</v>
      </c>
      <c r="W44" s="32">
        <v>6200</v>
      </c>
    </row>
    <row r="45" spans="2:23" x14ac:dyDescent="0.3">
      <c r="B45" s="3" t="s">
        <v>0</v>
      </c>
      <c r="C45" s="6">
        <f t="shared" si="15"/>
        <v>38.333333333333329</v>
      </c>
      <c r="D45" s="3">
        <v>5</v>
      </c>
      <c r="E45" s="6">
        <f t="shared" si="16"/>
        <v>33.333333333333329</v>
      </c>
      <c r="F45" s="3">
        <v>5</v>
      </c>
      <c r="G45" s="6">
        <f t="shared" si="17"/>
        <v>28.333333333333332</v>
      </c>
      <c r="H45" s="5">
        <v>0.9</v>
      </c>
      <c r="I45" s="10">
        <f t="shared" si="13"/>
        <v>25.5</v>
      </c>
      <c r="J45" s="6">
        <f t="shared" si="18"/>
        <v>2.8333333333333321</v>
      </c>
      <c r="K45" s="7">
        <v>142</v>
      </c>
      <c r="L45" s="7">
        <f t="shared" si="19"/>
        <v>3621</v>
      </c>
      <c r="M45" s="3">
        <f t="shared" si="20"/>
        <v>0.5</v>
      </c>
      <c r="N45" s="3">
        <v>0.3</v>
      </c>
      <c r="O45" s="3">
        <v>0.2</v>
      </c>
      <c r="P45" s="6">
        <f t="shared" si="21"/>
        <v>12.75</v>
      </c>
      <c r="Q45" s="6">
        <f t="shared" si="22"/>
        <v>7.6499999999999995</v>
      </c>
      <c r="R45" s="6">
        <f t="shared" si="23"/>
        <v>5.1000000000000005</v>
      </c>
      <c r="T45" s="31" t="s">
        <v>153</v>
      </c>
      <c r="U45" s="20">
        <v>80</v>
      </c>
      <c r="V45" s="20">
        <v>70</v>
      </c>
      <c r="W45" s="32">
        <v>9500</v>
      </c>
    </row>
    <row r="46" spans="2:23" x14ac:dyDescent="0.3">
      <c r="B46" s="3" t="s">
        <v>1</v>
      </c>
      <c r="C46" s="6">
        <f t="shared" si="15"/>
        <v>103.02127659574469</v>
      </c>
      <c r="D46" s="3">
        <v>4</v>
      </c>
      <c r="E46" s="6">
        <f t="shared" si="16"/>
        <v>99.021276595744695</v>
      </c>
      <c r="F46" s="3">
        <v>2</v>
      </c>
      <c r="G46" s="6">
        <f t="shared" si="17"/>
        <v>97.021276595744695</v>
      </c>
      <c r="H46" s="5">
        <v>0.94</v>
      </c>
      <c r="I46" s="10">
        <f t="shared" si="13"/>
        <v>91.2</v>
      </c>
      <c r="J46" s="6">
        <f t="shared" si="18"/>
        <v>5.8212765957446919</v>
      </c>
      <c r="K46" s="7">
        <v>237</v>
      </c>
      <c r="L46" s="7">
        <f t="shared" si="19"/>
        <v>21614.400000000001</v>
      </c>
      <c r="M46" s="3">
        <f t="shared" si="20"/>
        <v>0.5</v>
      </c>
      <c r="N46" s="3">
        <v>0.3</v>
      </c>
      <c r="O46" s="3">
        <v>0.2</v>
      </c>
      <c r="P46" s="6">
        <f t="shared" si="21"/>
        <v>45.6</v>
      </c>
      <c r="Q46" s="6">
        <f t="shared" si="22"/>
        <v>27.36</v>
      </c>
      <c r="R46" s="6">
        <f t="shared" si="23"/>
        <v>18.240000000000002</v>
      </c>
      <c r="T46" s="31"/>
      <c r="U46" s="20">
        <f t="shared" ref="U46:V46" si="24">SUM(U38:U45)</f>
        <v>605</v>
      </c>
      <c r="V46" s="20">
        <f t="shared" si="24"/>
        <v>527</v>
      </c>
      <c r="W46" s="30">
        <f>SUM(W38:W45)</f>
        <v>65127</v>
      </c>
    </row>
    <row r="47" spans="2:23" ht="15" thickBot="1" x14ac:dyDescent="0.35">
      <c r="B47" s="3" t="s">
        <v>2</v>
      </c>
      <c r="C47" s="6">
        <f t="shared" si="15"/>
        <v>30.210526315789473</v>
      </c>
      <c r="D47" s="3">
        <v>7</v>
      </c>
      <c r="E47" s="6">
        <f t="shared" si="16"/>
        <v>23.210526315789473</v>
      </c>
      <c r="F47" s="3">
        <v>9</v>
      </c>
      <c r="G47" s="6">
        <f t="shared" si="17"/>
        <v>14.210526315789474</v>
      </c>
      <c r="H47" s="5">
        <v>0.95</v>
      </c>
      <c r="I47" s="10">
        <f t="shared" si="13"/>
        <v>13.5</v>
      </c>
      <c r="J47" s="6">
        <f t="shared" si="18"/>
        <v>0.71052631578947434</v>
      </c>
      <c r="K47" s="7">
        <v>125</v>
      </c>
      <c r="L47" s="7">
        <f t="shared" si="19"/>
        <v>1687.5</v>
      </c>
      <c r="M47" s="3">
        <f t="shared" si="20"/>
        <v>0.5</v>
      </c>
      <c r="N47" s="3">
        <v>0.3</v>
      </c>
      <c r="O47" s="3">
        <v>0.2</v>
      </c>
      <c r="P47" s="6">
        <f t="shared" si="21"/>
        <v>6.75</v>
      </c>
      <c r="Q47" s="6">
        <f t="shared" si="22"/>
        <v>4.05</v>
      </c>
      <c r="R47" s="6">
        <f t="shared" si="23"/>
        <v>2.7</v>
      </c>
      <c r="T47" s="33"/>
      <c r="U47" s="34"/>
      <c r="V47" s="34"/>
      <c r="W47" s="35"/>
    </row>
    <row r="48" spans="2:23" x14ac:dyDescent="0.3">
      <c r="B48" s="3" t="s">
        <v>3</v>
      </c>
      <c r="C48" s="6">
        <f t="shared" si="15"/>
        <v>65.673469387755091</v>
      </c>
      <c r="D48" s="3">
        <v>3</v>
      </c>
      <c r="E48" s="6">
        <f t="shared" si="16"/>
        <v>62.673469387755098</v>
      </c>
      <c r="F48" s="3">
        <v>14</v>
      </c>
      <c r="G48" s="6">
        <f t="shared" si="17"/>
        <v>48.673469387755098</v>
      </c>
      <c r="H48" s="5">
        <v>0.98</v>
      </c>
      <c r="I48" s="10">
        <f t="shared" si="13"/>
        <v>47.699999999999996</v>
      </c>
      <c r="J48" s="6">
        <f t="shared" si="18"/>
        <v>0.97346938775510239</v>
      </c>
      <c r="K48" s="7">
        <v>144</v>
      </c>
      <c r="L48" s="7">
        <f t="shared" si="19"/>
        <v>6868.7999999999993</v>
      </c>
      <c r="M48" s="3">
        <f t="shared" si="20"/>
        <v>0.5</v>
      </c>
      <c r="N48" s="3">
        <v>0.3</v>
      </c>
      <c r="O48" s="3">
        <v>0.2</v>
      </c>
      <c r="P48" s="6">
        <f t="shared" si="21"/>
        <v>23.849999999999998</v>
      </c>
      <c r="Q48" s="6">
        <f t="shared" si="22"/>
        <v>14.309999999999999</v>
      </c>
      <c r="R48" s="6">
        <f t="shared" si="23"/>
        <v>9.5399999999999991</v>
      </c>
    </row>
    <row r="49" spans="2:41" ht="15" thickBot="1" x14ac:dyDescent="0.35">
      <c r="B49" s="3" t="s">
        <v>4</v>
      </c>
      <c r="C49" s="3"/>
      <c r="D49" s="3"/>
      <c r="E49" s="3"/>
      <c r="F49" s="3"/>
      <c r="G49" s="3"/>
      <c r="H49" s="5"/>
      <c r="I49" s="6"/>
      <c r="J49" s="6"/>
      <c r="K49" s="7"/>
      <c r="L49" s="3"/>
      <c r="M49" s="3"/>
      <c r="N49" s="3"/>
      <c r="O49" s="3"/>
      <c r="P49" s="3"/>
      <c r="Q49" s="3"/>
      <c r="R49" s="3"/>
    </row>
    <row r="50" spans="2:41" ht="15" thickBot="1" x14ac:dyDescent="0.35">
      <c r="B50" s="3" t="s">
        <v>5</v>
      </c>
      <c r="C50" s="3"/>
      <c r="D50" s="3"/>
      <c r="E50" s="3"/>
      <c r="F50" s="3"/>
      <c r="G50" s="3"/>
      <c r="H50" s="5"/>
      <c r="I50" s="6"/>
      <c r="J50" s="6"/>
      <c r="K50" s="7"/>
      <c r="L50" s="3"/>
      <c r="M50" s="3"/>
      <c r="N50" s="3"/>
      <c r="O50" s="3"/>
      <c r="P50" s="3"/>
      <c r="Q50" s="3"/>
      <c r="R50" s="3"/>
      <c r="AE50" s="36"/>
      <c r="AF50" s="37"/>
      <c r="AG50" s="37"/>
      <c r="AH50" s="37"/>
      <c r="AI50" s="37"/>
      <c r="AJ50" s="37"/>
      <c r="AK50" s="37"/>
      <c r="AL50" s="37"/>
      <c r="AM50" s="37"/>
      <c r="AN50" s="37"/>
      <c r="AO50" s="38"/>
    </row>
    <row r="51" spans="2:41" x14ac:dyDescent="0.3">
      <c r="B51" s="83" t="s">
        <v>65</v>
      </c>
      <c r="C51" s="86">
        <f>SUM(C39:C50)</f>
        <v>604.65182968515489</v>
      </c>
      <c r="D51" s="86">
        <f t="shared" ref="D51:R51" si="25">SUM(D39:D50)</f>
        <v>78</v>
      </c>
      <c r="E51" s="86">
        <f t="shared" si="25"/>
        <v>526.65182968515489</v>
      </c>
      <c r="F51" s="86">
        <f t="shared" si="25"/>
        <v>53</v>
      </c>
      <c r="G51" s="86">
        <f t="shared" si="25"/>
        <v>473.65182968515495</v>
      </c>
      <c r="H51" s="86">
        <f t="shared" si="25"/>
        <v>9.35</v>
      </c>
      <c r="I51" s="86">
        <f t="shared" si="25"/>
        <v>446.4</v>
      </c>
      <c r="J51" s="86">
        <f t="shared" si="25"/>
        <v>27.25182968515491</v>
      </c>
      <c r="K51" s="86">
        <f t="shared" si="25"/>
        <v>1338</v>
      </c>
      <c r="L51" s="91">
        <f t="shared" si="25"/>
        <v>65126.7</v>
      </c>
      <c r="M51" s="86">
        <f t="shared" si="25"/>
        <v>5</v>
      </c>
      <c r="N51" s="86">
        <f t="shared" si="25"/>
        <v>2.9999999999999996</v>
      </c>
      <c r="O51" s="86">
        <f t="shared" si="25"/>
        <v>1.9999999999999998</v>
      </c>
      <c r="P51" s="86">
        <f t="shared" si="25"/>
        <v>223.2</v>
      </c>
      <c r="Q51" s="86">
        <f t="shared" si="25"/>
        <v>133.91999999999999</v>
      </c>
      <c r="R51" s="86">
        <f t="shared" si="25"/>
        <v>89.28</v>
      </c>
      <c r="AE51" s="24" t="s">
        <v>159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30"/>
    </row>
    <row r="52" spans="2:41" x14ac:dyDescent="0.3">
      <c r="B52" s="83" t="s">
        <v>66</v>
      </c>
      <c r="C52" s="92">
        <v>1</v>
      </c>
      <c r="D52" s="86"/>
      <c r="E52" s="92">
        <f>E51/C51</f>
        <v>0.87100014227921052</v>
      </c>
      <c r="F52" s="86"/>
      <c r="G52" s="92">
        <f>G51/C51</f>
        <v>0.78334639280226392</v>
      </c>
      <c r="H52" s="86"/>
      <c r="I52" s="92">
        <f>I51/C51</f>
        <v>0.73827610880205652</v>
      </c>
      <c r="J52" s="86"/>
      <c r="K52" s="86"/>
      <c r="L52" s="86"/>
      <c r="M52" s="86"/>
      <c r="N52" s="86"/>
      <c r="O52" s="86"/>
      <c r="P52" s="86"/>
      <c r="Q52" s="86"/>
      <c r="R52" s="86"/>
      <c r="AE52" s="31"/>
      <c r="AF52" s="20"/>
      <c r="AG52" s="20"/>
      <c r="AH52" s="20"/>
      <c r="AI52" s="20"/>
      <c r="AJ52" s="20"/>
      <c r="AK52" s="20"/>
      <c r="AL52" s="20"/>
      <c r="AM52" s="20"/>
      <c r="AN52" s="20"/>
      <c r="AO52" s="30"/>
    </row>
    <row r="53" spans="2:41" x14ac:dyDescent="0.3">
      <c r="B53" s="17"/>
      <c r="C53" s="19"/>
      <c r="D53" s="18"/>
      <c r="E53" s="19"/>
      <c r="F53" s="18"/>
      <c r="G53" s="19"/>
      <c r="H53" s="18"/>
      <c r="I53" s="19"/>
      <c r="J53" s="18"/>
      <c r="K53" s="18"/>
      <c r="L53" s="18"/>
      <c r="M53" s="18"/>
      <c r="N53" s="18"/>
      <c r="O53" s="18"/>
      <c r="P53" s="18"/>
      <c r="Q53" s="18"/>
      <c r="R53" s="18"/>
      <c r="AE53" s="31" t="s">
        <v>34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30"/>
    </row>
    <row r="54" spans="2:41" x14ac:dyDescent="0.3">
      <c r="B54" s="1" t="s">
        <v>34</v>
      </c>
      <c r="D54">
        <v>0.5</v>
      </c>
      <c r="M54" s="48" t="s">
        <v>161</v>
      </c>
      <c r="N54" s="48"/>
      <c r="O54" s="48"/>
      <c r="P54" s="48"/>
      <c r="Q54" s="48" t="s">
        <v>160</v>
      </c>
      <c r="R54" s="48"/>
      <c r="S54" s="48"/>
      <c r="T54" s="48"/>
      <c r="U54" s="48" t="s">
        <v>162</v>
      </c>
      <c r="V54" s="48"/>
      <c r="W54" s="48"/>
      <c r="X54" s="48"/>
      <c r="Y54" s="49" t="s">
        <v>163</v>
      </c>
      <c r="Z54" s="49"/>
      <c r="AA54" s="49"/>
      <c r="AB54" s="49"/>
      <c r="AE54" s="31"/>
      <c r="AF54" s="21" t="s">
        <v>49</v>
      </c>
      <c r="AG54" s="21" t="s">
        <v>37</v>
      </c>
      <c r="AH54" s="21" t="s">
        <v>50</v>
      </c>
      <c r="AI54" s="21" t="s">
        <v>67</v>
      </c>
      <c r="AJ54" s="20"/>
      <c r="AK54" s="21" t="s">
        <v>49</v>
      </c>
      <c r="AL54" s="21" t="s">
        <v>37</v>
      </c>
      <c r="AM54" s="21" t="s">
        <v>50</v>
      </c>
      <c r="AN54" s="21" t="s">
        <v>67</v>
      </c>
      <c r="AO54" s="30"/>
    </row>
    <row r="55" spans="2:41" x14ac:dyDescent="0.3">
      <c r="B55" s="8" t="s">
        <v>12</v>
      </c>
      <c r="C55" s="8" t="s">
        <v>24</v>
      </c>
      <c r="D55" s="8" t="s">
        <v>25</v>
      </c>
      <c r="E55" s="8" t="s">
        <v>26</v>
      </c>
      <c r="F55" s="8" t="s">
        <v>29</v>
      </c>
      <c r="G55" s="8" t="s">
        <v>28</v>
      </c>
      <c r="H55" s="8" t="s">
        <v>30</v>
      </c>
      <c r="I55" s="8" t="s">
        <v>44</v>
      </c>
      <c r="J55" s="8" t="s">
        <v>31</v>
      </c>
      <c r="K55" s="8" t="s">
        <v>45</v>
      </c>
      <c r="L55" s="45" t="s">
        <v>46</v>
      </c>
      <c r="M55" s="41" t="s">
        <v>49</v>
      </c>
      <c r="N55" s="41" t="s">
        <v>37</v>
      </c>
      <c r="O55" s="41" t="s">
        <v>50</v>
      </c>
      <c r="P55" s="41" t="s">
        <v>67</v>
      </c>
      <c r="Q55" s="42" t="s">
        <v>49</v>
      </c>
      <c r="R55" s="42" t="s">
        <v>37</v>
      </c>
      <c r="S55" s="42" t="s">
        <v>50</v>
      </c>
      <c r="T55" s="42" t="s">
        <v>67</v>
      </c>
      <c r="U55" s="43" t="s">
        <v>51</v>
      </c>
      <c r="V55" s="43" t="s">
        <v>52</v>
      </c>
      <c r="W55" s="43" t="s">
        <v>53</v>
      </c>
      <c r="X55" s="43" t="s">
        <v>54</v>
      </c>
      <c r="Y55" s="50" t="s">
        <v>49</v>
      </c>
      <c r="Z55" s="50" t="s">
        <v>37</v>
      </c>
      <c r="AA55" s="50" t="s">
        <v>50</v>
      </c>
      <c r="AB55" s="50" t="s">
        <v>67</v>
      </c>
      <c r="AE55" s="31" t="s">
        <v>143</v>
      </c>
      <c r="AF55" s="20">
        <v>12</v>
      </c>
      <c r="AG55" s="20">
        <v>19</v>
      </c>
      <c r="AH55" s="20">
        <v>10</v>
      </c>
      <c r="AI55" s="20">
        <v>15</v>
      </c>
      <c r="AJ55" s="20"/>
      <c r="AK55" s="39">
        <v>160</v>
      </c>
      <c r="AL55" s="39">
        <v>1500</v>
      </c>
      <c r="AM55" s="39">
        <v>1600</v>
      </c>
      <c r="AN55" s="39">
        <v>845</v>
      </c>
      <c r="AO55" s="30"/>
    </row>
    <row r="56" spans="2:41" x14ac:dyDescent="0.3">
      <c r="B56" s="3" t="s">
        <v>6</v>
      </c>
      <c r="C56" s="3"/>
      <c r="D56" s="3"/>
      <c r="E56" s="3"/>
      <c r="F56" s="3"/>
      <c r="G56" s="3"/>
      <c r="H56" s="5"/>
      <c r="I56" s="10">
        <f t="shared" ref="I56:I65" si="26">D5*$D$54</f>
        <v>52.5</v>
      </c>
      <c r="J56" s="6"/>
      <c r="K56" s="7">
        <v>139</v>
      </c>
      <c r="L56" s="12">
        <f>K56*I56</f>
        <v>7297.5</v>
      </c>
      <c r="M56" s="46">
        <v>0.2</v>
      </c>
      <c r="N56" s="46">
        <v>0.2</v>
      </c>
      <c r="O56" s="46">
        <v>0.3</v>
      </c>
      <c r="P56" s="46">
        <v>0.3</v>
      </c>
      <c r="Q56" s="47">
        <f>M56*$I56</f>
        <v>10.5</v>
      </c>
      <c r="R56" s="47">
        <f t="shared" ref="R56:T56" si="27">N56*$I56</f>
        <v>10.5</v>
      </c>
      <c r="S56" s="47">
        <f t="shared" si="27"/>
        <v>15.75</v>
      </c>
      <c r="T56" s="47">
        <f t="shared" si="27"/>
        <v>15.75</v>
      </c>
      <c r="U56" s="46">
        <v>0.3</v>
      </c>
      <c r="V56" s="46">
        <v>0.2</v>
      </c>
      <c r="W56" s="46">
        <v>0.2</v>
      </c>
      <c r="X56" s="46">
        <v>0.3</v>
      </c>
      <c r="Y56" s="12">
        <f>U56*$L56</f>
        <v>2189.25</v>
      </c>
      <c r="Z56" s="12">
        <f t="shared" ref="Z56:AB56" si="28">V56*$L56</f>
        <v>1459.5</v>
      </c>
      <c r="AA56" s="12">
        <f t="shared" si="28"/>
        <v>1459.5</v>
      </c>
      <c r="AB56" s="12">
        <f t="shared" si="28"/>
        <v>2189.25</v>
      </c>
      <c r="AE56" s="31" t="s">
        <v>144</v>
      </c>
      <c r="AF56" s="20">
        <v>8</v>
      </c>
      <c r="AG56" s="20">
        <v>30</v>
      </c>
      <c r="AH56" s="20">
        <v>50</v>
      </c>
      <c r="AI56" s="20">
        <v>24</v>
      </c>
      <c r="AJ56" s="20"/>
      <c r="AK56" s="39">
        <v>1264</v>
      </c>
      <c r="AL56" s="39">
        <v>1650</v>
      </c>
      <c r="AM56" s="39">
        <v>2300</v>
      </c>
      <c r="AN56" s="39">
        <v>525</v>
      </c>
      <c r="AO56" s="30"/>
    </row>
    <row r="57" spans="2:41" x14ac:dyDescent="0.3">
      <c r="B57" s="3" t="s">
        <v>7</v>
      </c>
      <c r="C57" s="3"/>
      <c r="D57" s="3"/>
      <c r="E57" s="3"/>
      <c r="F57" s="3"/>
      <c r="G57" s="3"/>
      <c r="H57" s="5"/>
      <c r="I57" s="10">
        <f t="shared" si="26"/>
        <v>110</v>
      </c>
      <c r="J57" s="6"/>
      <c r="K57" s="7">
        <v>91</v>
      </c>
      <c r="L57" s="12">
        <f t="shared" ref="L57:L65" si="29">K57*I57</f>
        <v>10010</v>
      </c>
      <c r="M57" s="3">
        <v>0.2</v>
      </c>
      <c r="N57" s="3">
        <v>0.2</v>
      </c>
      <c r="O57" s="3">
        <v>0.3</v>
      </c>
      <c r="P57" s="3">
        <v>0.3</v>
      </c>
      <c r="Q57" s="6">
        <f t="shared" ref="Q57:Q65" si="30">M57*$I57</f>
        <v>22</v>
      </c>
      <c r="R57" s="6">
        <f t="shared" ref="R57:R65" si="31">N57*$I57</f>
        <v>22</v>
      </c>
      <c r="S57" s="6">
        <f t="shared" ref="S57:S65" si="32">O57*$I57</f>
        <v>33</v>
      </c>
      <c r="T57" s="6">
        <f t="shared" ref="T57:T65" si="33">P57*$I57</f>
        <v>33</v>
      </c>
      <c r="U57" s="3">
        <v>0.6</v>
      </c>
      <c r="V57" s="3">
        <v>0.1</v>
      </c>
      <c r="W57" s="3">
        <v>0.1</v>
      </c>
      <c r="X57" s="3">
        <v>0.2</v>
      </c>
      <c r="Y57" s="12">
        <f t="shared" ref="Y57:Y67" si="34">U57*$L57</f>
        <v>6006</v>
      </c>
      <c r="Z57" s="12">
        <f t="shared" ref="Z57:Z67" si="35">V57*$L57</f>
        <v>1001</v>
      </c>
      <c r="AA57" s="12">
        <f t="shared" ref="AA57:AA67" si="36">W57*$L57</f>
        <v>1001</v>
      </c>
      <c r="AB57" s="12">
        <f t="shared" ref="AB57:AB67" si="37">X57*$L57</f>
        <v>2002</v>
      </c>
      <c r="AE57" s="31" t="s">
        <v>148</v>
      </c>
      <c r="AF57" s="20">
        <v>4</v>
      </c>
      <c r="AG57" s="20">
        <v>27</v>
      </c>
      <c r="AH57" s="20">
        <v>15</v>
      </c>
      <c r="AI57" s="20">
        <v>15</v>
      </c>
      <c r="AJ57" s="20"/>
      <c r="AK57" s="39">
        <v>2600</v>
      </c>
      <c r="AL57" s="39">
        <v>1947</v>
      </c>
      <c r="AM57" s="39">
        <v>2400</v>
      </c>
      <c r="AN57" s="39">
        <v>185</v>
      </c>
      <c r="AO57" s="30"/>
    </row>
    <row r="58" spans="2:41" x14ac:dyDescent="0.3">
      <c r="B58" s="3" t="s">
        <v>8</v>
      </c>
      <c r="C58" s="3"/>
      <c r="D58" s="3"/>
      <c r="E58" s="3"/>
      <c r="F58" s="3"/>
      <c r="G58" s="3"/>
      <c r="H58" s="5"/>
      <c r="I58" s="10">
        <f t="shared" si="26"/>
        <v>42.5</v>
      </c>
      <c r="J58" s="6"/>
      <c r="K58" s="7">
        <v>133</v>
      </c>
      <c r="L58" s="12">
        <f t="shared" si="29"/>
        <v>5652.5</v>
      </c>
      <c r="M58" s="3">
        <v>0.2</v>
      </c>
      <c r="N58" s="3">
        <v>0.2</v>
      </c>
      <c r="O58" s="3">
        <v>0.3</v>
      </c>
      <c r="P58" s="3">
        <v>0.3</v>
      </c>
      <c r="Q58" s="6">
        <f t="shared" si="30"/>
        <v>8.5</v>
      </c>
      <c r="R58" s="6">
        <f t="shared" si="31"/>
        <v>8.5</v>
      </c>
      <c r="S58" s="6">
        <f t="shared" si="32"/>
        <v>12.75</v>
      </c>
      <c r="T58" s="6">
        <f t="shared" si="33"/>
        <v>12.75</v>
      </c>
      <c r="U58" s="3">
        <v>0.1</v>
      </c>
      <c r="V58" s="3">
        <v>0.5</v>
      </c>
      <c r="W58" s="3">
        <v>0.2</v>
      </c>
      <c r="X58" s="3">
        <v>0.2</v>
      </c>
      <c r="Y58" s="12">
        <f t="shared" si="34"/>
        <v>565.25</v>
      </c>
      <c r="Z58" s="12">
        <f t="shared" si="35"/>
        <v>2826.25</v>
      </c>
      <c r="AA58" s="12">
        <f t="shared" si="36"/>
        <v>1130.5</v>
      </c>
      <c r="AB58" s="12">
        <f t="shared" si="37"/>
        <v>1130.5</v>
      </c>
      <c r="AE58" s="31" t="s">
        <v>149</v>
      </c>
      <c r="AF58" s="20">
        <v>3</v>
      </c>
      <c r="AG58" s="20">
        <v>24</v>
      </c>
      <c r="AH58" s="20">
        <v>17</v>
      </c>
      <c r="AI58" s="20">
        <v>45</v>
      </c>
      <c r="AJ58" s="20"/>
      <c r="AK58" s="39">
        <v>2850</v>
      </c>
      <c r="AL58" s="39">
        <v>2300</v>
      </c>
      <c r="AM58" s="39">
        <v>746</v>
      </c>
      <c r="AN58" s="39">
        <v>4200</v>
      </c>
      <c r="AO58" s="30"/>
    </row>
    <row r="59" spans="2:41" x14ac:dyDescent="0.3">
      <c r="B59" s="3" t="s">
        <v>9</v>
      </c>
      <c r="C59" s="3"/>
      <c r="D59" s="3"/>
      <c r="E59" s="3"/>
      <c r="F59" s="3"/>
      <c r="G59" s="3"/>
      <c r="H59" s="5"/>
      <c r="I59" s="10">
        <f t="shared" si="26"/>
        <v>152.5</v>
      </c>
      <c r="J59" s="6"/>
      <c r="K59" s="7">
        <v>40</v>
      </c>
      <c r="L59" s="12">
        <f t="shared" si="29"/>
        <v>6100</v>
      </c>
      <c r="M59" s="3">
        <v>0.2</v>
      </c>
      <c r="N59" s="3">
        <v>0.2</v>
      </c>
      <c r="O59" s="3">
        <v>0.3</v>
      </c>
      <c r="P59" s="3">
        <v>0.3</v>
      </c>
      <c r="Q59" s="6">
        <f t="shared" si="30"/>
        <v>30.5</v>
      </c>
      <c r="R59" s="6">
        <f t="shared" si="31"/>
        <v>30.5</v>
      </c>
      <c r="S59" s="6">
        <f t="shared" si="32"/>
        <v>45.75</v>
      </c>
      <c r="T59" s="6">
        <f t="shared" si="33"/>
        <v>45.75</v>
      </c>
      <c r="U59" s="3">
        <v>0.4</v>
      </c>
      <c r="V59" s="3">
        <v>0.4</v>
      </c>
      <c r="W59" s="3">
        <v>0.1</v>
      </c>
      <c r="X59" s="3">
        <v>0.1</v>
      </c>
      <c r="Y59" s="12">
        <f t="shared" si="34"/>
        <v>2440</v>
      </c>
      <c r="Z59" s="12">
        <f t="shared" si="35"/>
        <v>2440</v>
      </c>
      <c r="AA59" s="12">
        <f t="shared" si="36"/>
        <v>610</v>
      </c>
      <c r="AB59" s="12">
        <f t="shared" si="37"/>
        <v>610</v>
      </c>
      <c r="AE59" s="31" t="s">
        <v>150</v>
      </c>
      <c r="AF59" s="20">
        <v>9</v>
      </c>
      <c r="AG59" s="20">
        <v>15</v>
      </c>
      <c r="AH59" s="20">
        <v>12</v>
      </c>
      <c r="AI59" s="20">
        <v>26</v>
      </c>
      <c r="AJ59" s="20"/>
      <c r="AK59" s="39">
        <v>3450</v>
      </c>
      <c r="AL59" s="39">
        <v>1800</v>
      </c>
      <c r="AM59" s="39">
        <v>500</v>
      </c>
      <c r="AN59" s="39">
        <v>1955</v>
      </c>
      <c r="AO59" s="30"/>
    </row>
    <row r="60" spans="2:41" x14ac:dyDescent="0.3">
      <c r="B60" s="3" t="s">
        <v>10</v>
      </c>
      <c r="C60" s="3"/>
      <c r="D60" s="3"/>
      <c r="E60" s="3"/>
      <c r="F60" s="3"/>
      <c r="G60" s="3"/>
      <c r="H60" s="5"/>
      <c r="I60" s="10">
        <f t="shared" si="26"/>
        <v>57.5</v>
      </c>
      <c r="J60" s="6"/>
      <c r="K60" s="7">
        <v>143</v>
      </c>
      <c r="L60" s="12">
        <f t="shared" si="29"/>
        <v>8222.5</v>
      </c>
      <c r="M60" s="3">
        <v>0.2</v>
      </c>
      <c r="N60" s="3">
        <v>0.2</v>
      </c>
      <c r="O60" s="3">
        <v>0.3</v>
      </c>
      <c r="P60" s="3">
        <v>0.3</v>
      </c>
      <c r="Q60" s="6">
        <f t="shared" si="30"/>
        <v>11.5</v>
      </c>
      <c r="R60" s="6">
        <f t="shared" si="31"/>
        <v>11.5</v>
      </c>
      <c r="S60" s="6">
        <f t="shared" si="32"/>
        <v>17.25</v>
      </c>
      <c r="T60" s="6">
        <f t="shared" si="33"/>
        <v>17.25</v>
      </c>
      <c r="U60" s="3">
        <v>0.1</v>
      </c>
      <c r="V60" s="3">
        <v>0.6</v>
      </c>
      <c r="W60" s="3">
        <v>0.2</v>
      </c>
      <c r="X60" s="3">
        <v>0.1</v>
      </c>
      <c r="Y60" s="12">
        <f t="shared" si="34"/>
        <v>822.25</v>
      </c>
      <c r="Z60" s="12">
        <f t="shared" si="35"/>
        <v>4933.5</v>
      </c>
      <c r="AA60" s="12">
        <f t="shared" si="36"/>
        <v>1644.5</v>
      </c>
      <c r="AB60" s="12">
        <f t="shared" si="37"/>
        <v>822.25</v>
      </c>
      <c r="AE60" s="31" t="s">
        <v>151</v>
      </c>
      <c r="AF60" s="20">
        <v>14</v>
      </c>
      <c r="AG60" s="20">
        <v>17</v>
      </c>
      <c r="AH60" s="20">
        <v>23</v>
      </c>
      <c r="AI60" s="20">
        <v>14</v>
      </c>
      <c r="AJ60" s="20"/>
      <c r="AK60" s="39">
        <v>3550</v>
      </c>
      <c r="AL60" s="39">
        <v>3500</v>
      </c>
      <c r="AM60" s="39">
        <v>1800</v>
      </c>
      <c r="AN60" s="39">
        <v>1941</v>
      </c>
      <c r="AO60" s="30"/>
    </row>
    <row r="61" spans="2:41" x14ac:dyDescent="0.3">
      <c r="B61" s="3" t="s">
        <v>11</v>
      </c>
      <c r="C61" s="3"/>
      <c r="D61" s="3"/>
      <c r="E61" s="3"/>
      <c r="F61" s="3"/>
      <c r="G61" s="3"/>
      <c r="H61" s="5"/>
      <c r="I61" s="10">
        <f t="shared" si="26"/>
        <v>32.5</v>
      </c>
      <c r="J61" s="6"/>
      <c r="K61" s="7">
        <v>131</v>
      </c>
      <c r="L61" s="12">
        <f t="shared" si="29"/>
        <v>4257.5</v>
      </c>
      <c r="M61" s="3">
        <v>0.2</v>
      </c>
      <c r="N61" s="3">
        <v>0.2</v>
      </c>
      <c r="O61" s="3">
        <v>0.3</v>
      </c>
      <c r="P61" s="3">
        <v>0.3</v>
      </c>
      <c r="Q61" s="6">
        <f t="shared" si="30"/>
        <v>6.5</v>
      </c>
      <c r="R61" s="6">
        <f t="shared" si="31"/>
        <v>6.5</v>
      </c>
      <c r="S61" s="6">
        <f t="shared" si="32"/>
        <v>9.75</v>
      </c>
      <c r="T61" s="6">
        <f t="shared" si="33"/>
        <v>9.75</v>
      </c>
      <c r="U61" s="3">
        <v>0.1</v>
      </c>
      <c r="V61" s="3">
        <v>0.2</v>
      </c>
      <c r="W61" s="3">
        <v>0.5</v>
      </c>
      <c r="X61" s="3">
        <v>0.2</v>
      </c>
      <c r="Y61" s="12">
        <f t="shared" si="34"/>
        <v>425.75</v>
      </c>
      <c r="Z61" s="12">
        <f t="shared" si="35"/>
        <v>851.5</v>
      </c>
      <c r="AA61" s="12">
        <f t="shared" si="36"/>
        <v>2128.75</v>
      </c>
      <c r="AB61" s="12">
        <f t="shared" si="37"/>
        <v>851.5</v>
      </c>
      <c r="AE61" s="31" t="s">
        <v>152</v>
      </c>
      <c r="AF61" s="20">
        <v>22</v>
      </c>
      <c r="AG61" s="20">
        <v>18</v>
      </c>
      <c r="AH61" s="20">
        <v>60</v>
      </c>
      <c r="AI61" s="20">
        <v>53</v>
      </c>
      <c r="AJ61" s="20"/>
      <c r="AK61" s="39">
        <v>2150</v>
      </c>
      <c r="AL61" s="39">
        <v>900</v>
      </c>
      <c r="AM61" s="39">
        <v>1350</v>
      </c>
      <c r="AN61" s="39">
        <v>2400</v>
      </c>
      <c r="AO61" s="30"/>
    </row>
    <row r="62" spans="2:41" x14ac:dyDescent="0.3">
      <c r="B62" s="3" t="s">
        <v>0</v>
      </c>
      <c r="C62" s="3"/>
      <c r="D62" s="3"/>
      <c r="E62" s="3"/>
      <c r="F62" s="3"/>
      <c r="G62" s="3"/>
      <c r="H62" s="5"/>
      <c r="I62" s="10">
        <f t="shared" si="26"/>
        <v>42.5</v>
      </c>
      <c r="J62" s="6"/>
      <c r="K62" s="7">
        <v>62</v>
      </c>
      <c r="L62" s="12">
        <f t="shared" si="29"/>
        <v>2635</v>
      </c>
      <c r="M62" s="3">
        <v>0.2</v>
      </c>
      <c r="N62" s="3">
        <v>0.2</v>
      </c>
      <c r="O62" s="3">
        <v>0.3</v>
      </c>
      <c r="P62" s="3">
        <v>0.3</v>
      </c>
      <c r="Q62" s="6">
        <f t="shared" si="30"/>
        <v>8.5</v>
      </c>
      <c r="R62" s="6">
        <f t="shared" si="31"/>
        <v>8.5</v>
      </c>
      <c r="S62" s="6">
        <f t="shared" si="32"/>
        <v>12.75</v>
      </c>
      <c r="T62" s="6">
        <f t="shared" si="33"/>
        <v>12.75</v>
      </c>
      <c r="U62" s="3">
        <v>0.5</v>
      </c>
      <c r="V62" s="3">
        <v>0.1</v>
      </c>
      <c r="W62" s="3">
        <v>0.3</v>
      </c>
      <c r="X62" s="3">
        <v>0.1</v>
      </c>
      <c r="Y62" s="12">
        <f t="shared" si="34"/>
        <v>1317.5</v>
      </c>
      <c r="Z62" s="12">
        <f t="shared" si="35"/>
        <v>263.5</v>
      </c>
      <c r="AA62" s="12">
        <f t="shared" si="36"/>
        <v>790.5</v>
      </c>
      <c r="AB62" s="12">
        <f t="shared" si="37"/>
        <v>263.5</v>
      </c>
      <c r="AE62" s="31" t="s">
        <v>153</v>
      </c>
      <c r="AF62" s="20">
        <v>15</v>
      </c>
      <c r="AG62" s="20">
        <v>42</v>
      </c>
      <c r="AH62" s="20">
        <v>42</v>
      </c>
      <c r="AI62" s="20">
        <v>44</v>
      </c>
      <c r="AJ62" s="20"/>
      <c r="AK62" s="39">
        <v>6850</v>
      </c>
      <c r="AL62" s="39">
        <v>2500</v>
      </c>
      <c r="AM62" s="39">
        <v>2450</v>
      </c>
      <c r="AN62" s="39">
        <v>1400</v>
      </c>
      <c r="AO62" s="30"/>
    </row>
    <row r="63" spans="2:41" x14ac:dyDescent="0.3">
      <c r="B63" s="3" t="s">
        <v>1</v>
      </c>
      <c r="C63" s="3"/>
      <c r="D63" s="3"/>
      <c r="E63" s="3"/>
      <c r="F63" s="3"/>
      <c r="G63" s="3"/>
      <c r="H63" s="5"/>
      <c r="I63" s="10">
        <f t="shared" si="26"/>
        <v>152</v>
      </c>
      <c r="J63" s="6"/>
      <c r="K63" s="7">
        <v>55</v>
      </c>
      <c r="L63" s="12">
        <f t="shared" si="29"/>
        <v>8360</v>
      </c>
      <c r="M63" s="3">
        <v>0.2</v>
      </c>
      <c r="N63" s="3">
        <v>0.2</v>
      </c>
      <c r="O63" s="3">
        <v>0.3</v>
      </c>
      <c r="P63" s="3">
        <v>0.3</v>
      </c>
      <c r="Q63" s="6">
        <f t="shared" si="30"/>
        <v>30.400000000000002</v>
      </c>
      <c r="R63" s="6">
        <f t="shared" si="31"/>
        <v>30.400000000000002</v>
      </c>
      <c r="S63" s="6">
        <f t="shared" si="32"/>
        <v>45.6</v>
      </c>
      <c r="T63" s="6">
        <f t="shared" si="33"/>
        <v>45.6</v>
      </c>
      <c r="U63" s="3">
        <v>0.6</v>
      </c>
      <c r="V63" s="3">
        <v>0.1</v>
      </c>
      <c r="W63" s="3">
        <v>0.1</v>
      </c>
      <c r="X63" s="3">
        <v>0.2</v>
      </c>
      <c r="Y63" s="12">
        <f t="shared" si="34"/>
        <v>5016</v>
      </c>
      <c r="Z63" s="12">
        <f t="shared" si="35"/>
        <v>836</v>
      </c>
      <c r="AA63" s="12">
        <f t="shared" si="36"/>
        <v>836</v>
      </c>
      <c r="AB63" s="12">
        <f t="shared" si="37"/>
        <v>1672</v>
      </c>
      <c r="AE63" s="31"/>
      <c r="AF63" s="20">
        <f>SUM(AF55:AF62)</f>
        <v>87</v>
      </c>
      <c r="AG63" s="20">
        <f t="shared" ref="AG63:AN63" si="38">SUM(AG55:AG62)</f>
        <v>192</v>
      </c>
      <c r="AH63" s="20">
        <f t="shared" si="38"/>
        <v>229</v>
      </c>
      <c r="AI63" s="20">
        <f t="shared" si="38"/>
        <v>236</v>
      </c>
      <c r="AJ63" s="20"/>
      <c r="AK63" s="20">
        <f t="shared" si="38"/>
        <v>22874</v>
      </c>
      <c r="AL63" s="20">
        <f t="shared" si="38"/>
        <v>16097</v>
      </c>
      <c r="AM63" s="20">
        <f t="shared" si="38"/>
        <v>13146</v>
      </c>
      <c r="AN63" s="20">
        <f t="shared" si="38"/>
        <v>13451</v>
      </c>
      <c r="AO63" s="30"/>
    </row>
    <row r="64" spans="2:41" x14ac:dyDescent="0.3">
      <c r="B64" s="3" t="s">
        <v>2</v>
      </c>
      <c r="C64" s="3"/>
      <c r="D64" s="3"/>
      <c r="E64" s="3"/>
      <c r="F64" s="3"/>
      <c r="G64" s="3"/>
      <c r="H64" s="5"/>
      <c r="I64" s="10">
        <f t="shared" si="26"/>
        <v>22.5</v>
      </c>
      <c r="J64" s="6"/>
      <c r="K64" s="7">
        <v>81</v>
      </c>
      <c r="L64" s="12">
        <f t="shared" si="29"/>
        <v>1822.5</v>
      </c>
      <c r="M64" s="3">
        <v>0.2</v>
      </c>
      <c r="N64" s="3">
        <v>0.2</v>
      </c>
      <c r="O64" s="3">
        <v>0.3</v>
      </c>
      <c r="P64" s="3">
        <v>0.3</v>
      </c>
      <c r="Q64" s="6">
        <f t="shared" si="30"/>
        <v>4.5</v>
      </c>
      <c r="R64" s="6">
        <f t="shared" si="31"/>
        <v>4.5</v>
      </c>
      <c r="S64" s="6">
        <f t="shared" si="32"/>
        <v>6.75</v>
      </c>
      <c r="T64" s="6">
        <f t="shared" si="33"/>
        <v>6.75</v>
      </c>
      <c r="U64" s="3">
        <v>0.4</v>
      </c>
      <c r="V64" s="3">
        <v>0.2</v>
      </c>
      <c r="W64" s="3">
        <v>0.1</v>
      </c>
      <c r="X64" s="3">
        <v>0.3</v>
      </c>
      <c r="Y64" s="12">
        <f t="shared" si="34"/>
        <v>729</v>
      </c>
      <c r="Z64" s="12">
        <f t="shared" si="35"/>
        <v>364.5</v>
      </c>
      <c r="AA64" s="12">
        <f t="shared" si="36"/>
        <v>182.25</v>
      </c>
      <c r="AB64" s="12">
        <f t="shared" si="37"/>
        <v>546.75</v>
      </c>
      <c r="AE64" s="31"/>
      <c r="AF64" s="20"/>
      <c r="AG64" s="20"/>
      <c r="AH64" s="20"/>
      <c r="AI64" s="20"/>
      <c r="AJ64" s="20"/>
      <c r="AK64" s="20"/>
      <c r="AL64" s="20"/>
      <c r="AM64" s="20"/>
      <c r="AN64" s="20"/>
      <c r="AO64" s="30"/>
    </row>
    <row r="65" spans="2:41" ht="15" thickBot="1" x14ac:dyDescent="0.35">
      <c r="B65" s="3" t="s">
        <v>3</v>
      </c>
      <c r="C65" s="3"/>
      <c r="D65" s="3"/>
      <c r="E65" s="3"/>
      <c r="F65" s="3"/>
      <c r="G65" s="3"/>
      <c r="H65" s="5"/>
      <c r="I65" s="10">
        <f t="shared" si="26"/>
        <v>79.5</v>
      </c>
      <c r="J65" s="6"/>
      <c r="K65" s="7">
        <v>141</v>
      </c>
      <c r="L65" s="12">
        <f t="shared" si="29"/>
        <v>11209.5</v>
      </c>
      <c r="M65" s="3">
        <v>0.2</v>
      </c>
      <c r="N65" s="3">
        <v>0.2</v>
      </c>
      <c r="O65" s="3">
        <v>0.3</v>
      </c>
      <c r="P65" s="3">
        <v>0.3</v>
      </c>
      <c r="Q65" s="6">
        <f t="shared" si="30"/>
        <v>15.9</v>
      </c>
      <c r="R65" s="6">
        <f t="shared" si="31"/>
        <v>15.9</v>
      </c>
      <c r="S65" s="6">
        <f t="shared" si="32"/>
        <v>23.849999999999998</v>
      </c>
      <c r="T65" s="6">
        <f t="shared" si="33"/>
        <v>23.849999999999998</v>
      </c>
      <c r="U65" s="3">
        <v>0.3</v>
      </c>
      <c r="V65" s="3">
        <v>0.1</v>
      </c>
      <c r="W65" s="3">
        <v>0.3</v>
      </c>
      <c r="X65" s="3">
        <v>0.3</v>
      </c>
      <c r="Y65" s="12">
        <f t="shared" si="34"/>
        <v>3362.85</v>
      </c>
      <c r="Z65" s="12">
        <f t="shared" si="35"/>
        <v>1120.95</v>
      </c>
      <c r="AA65" s="12">
        <f t="shared" si="36"/>
        <v>3362.85</v>
      </c>
      <c r="AB65" s="12">
        <f t="shared" si="37"/>
        <v>3362.85</v>
      </c>
      <c r="AE65" s="33"/>
      <c r="AF65" s="34"/>
      <c r="AG65" s="34"/>
      <c r="AH65" s="34"/>
      <c r="AI65" s="34"/>
      <c r="AJ65" s="34"/>
      <c r="AK65" s="34"/>
      <c r="AL65" s="34"/>
      <c r="AM65" s="34"/>
      <c r="AN65" s="34"/>
      <c r="AO65" s="35"/>
    </row>
    <row r="66" spans="2:41" x14ac:dyDescent="0.3">
      <c r="B66" s="13" t="s">
        <v>4</v>
      </c>
      <c r="C66" s="13"/>
      <c r="D66" s="13"/>
      <c r="E66" s="13"/>
      <c r="F66" s="13"/>
      <c r="G66" s="13"/>
      <c r="H66" s="14"/>
      <c r="I66" s="15"/>
      <c r="J66" s="15"/>
      <c r="K66" s="16"/>
      <c r="L66" s="13"/>
      <c r="M66" s="3"/>
      <c r="N66" s="3"/>
      <c r="O66" s="3"/>
      <c r="P66" s="3"/>
      <c r="Q66" s="6"/>
      <c r="R66" s="6"/>
      <c r="S66" s="6"/>
      <c r="T66" s="6"/>
      <c r="U66" s="3"/>
      <c r="V66" s="3"/>
      <c r="W66" s="3"/>
      <c r="X66" s="3"/>
      <c r="Y66" s="12"/>
      <c r="Z66" s="12"/>
      <c r="AA66" s="12"/>
      <c r="AB66" s="12"/>
    </row>
    <row r="67" spans="2:41" x14ac:dyDescent="0.3">
      <c r="B67" s="3" t="s">
        <v>5</v>
      </c>
      <c r="C67" s="3"/>
      <c r="D67" s="3"/>
      <c r="E67" s="3"/>
      <c r="F67" s="3"/>
      <c r="G67" s="3"/>
      <c r="H67" s="5"/>
      <c r="I67" s="6"/>
      <c r="J67" s="6"/>
      <c r="K67" s="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0"/>
      <c r="Z67" s="12"/>
      <c r="AA67" s="12"/>
      <c r="AB67" s="12"/>
    </row>
    <row r="68" spans="2:41" x14ac:dyDescent="0.3">
      <c r="B68" s="83" t="s">
        <v>65</v>
      </c>
      <c r="C68" s="83">
        <f>SUM(C56:C67)</f>
        <v>0</v>
      </c>
      <c r="D68" s="83">
        <f t="shared" ref="D68:L68" si="39">SUM(D56:D67)</f>
        <v>0</v>
      </c>
      <c r="E68" s="83">
        <f t="shared" si="39"/>
        <v>0</v>
      </c>
      <c r="F68" s="83">
        <f t="shared" si="39"/>
        <v>0</v>
      </c>
      <c r="G68" s="83">
        <f t="shared" si="39"/>
        <v>0</v>
      </c>
      <c r="H68" s="83">
        <f t="shared" si="39"/>
        <v>0</v>
      </c>
      <c r="I68" s="83">
        <f t="shared" si="39"/>
        <v>744</v>
      </c>
      <c r="J68" s="83">
        <f t="shared" si="39"/>
        <v>0</v>
      </c>
      <c r="K68" s="83">
        <f t="shared" si="39"/>
        <v>1016</v>
      </c>
      <c r="L68" s="87">
        <f t="shared" si="39"/>
        <v>65567</v>
      </c>
      <c r="M68" s="83"/>
      <c r="N68" s="83"/>
      <c r="O68" s="83"/>
      <c r="P68" s="83"/>
      <c r="Q68" s="86">
        <f>SUM(Q56:Q67)</f>
        <v>148.80000000000001</v>
      </c>
      <c r="R68" s="86">
        <f t="shared" ref="R68:T68" si="40">SUM(R56:R67)</f>
        <v>148.80000000000001</v>
      </c>
      <c r="S68" s="86">
        <f t="shared" si="40"/>
        <v>223.2</v>
      </c>
      <c r="T68" s="86">
        <f t="shared" si="40"/>
        <v>223.2</v>
      </c>
      <c r="U68" s="86"/>
      <c r="V68" s="86"/>
      <c r="W68" s="86"/>
      <c r="X68" s="86"/>
      <c r="Y68" s="90">
        <f t="shared" ref="Y68" si="41">SUM(Y56:Y67)</f>
        <v>22873.85</v>
      </c>
      <c r="Z68" s="91">
        <f t="shared" ref="Z68" si="42">SUM(Z56:Z67)</f>
        <v>16096.7</v>
      </c>
      <c r="AA68" s="91">
        <f t="shared" ref="AA68:AB68" si="43">SUM(AA56:AA67)</f>
        <v>13145.85</v>
      </c>
      <c r="AB68" s="91">
        <f t="shared" si="43"/>
        <v>13450.6</v>
      </c>
    </row>
    <row r="69" spans="2:41" x14ac:dyDescent="0.3">
      <c r="B69" s="83" t="s">
        <v>66</v>
      </c>
      <c r="C69" s="83"/>
      <c r="D69" s="83"/>
      <c r="E69" s="83"/>
      <c r="F69" s="83"/>
      <c r="G69" s="83"/>
      <c r="H69" s="84"/>
      <c r="I69" s="86"/>
      <c r="J69" s="86"/>
      <c r="K69" s="87"/>
      <c r="L69" s="83"/>
      <c r="M69" s="83"/>
      <c r="N69" s="83"/>
      <c r="O69" s="83"/>
      <c r="P69" s="83"/>
      <c r="Q69" s="92">
        <f>Q68/$I68</f>
        <v>0.2</v>
      </c>
      <c r="R69" s="92">
        <f t="shared" ref="R69:T69" si="44">R68/$I68</f>
        <v>0.2</v>
      </c>
      <c r="S69" s="92">
        <f t="shared" si="44"/>
        <v>0.3</v>
      </c>
      <c r="T69" s="92">
        <f t="shared" si="44"/>
        <v>0.3</v>
      </c>
      <c r="U69" s="83"/>
      <c r="V69" s="83"/>
      <c r="W69" s="83"/>
      <c r="X69" s="83"/>
      <c r="Y69" s="93"/>
      <c r="Z69" s="83"/>
      <c r="AA69" s="83"/>
      <c r="AB69" s="83"/>
    </row>
    <row r="70" spans="2:41" x14ac:dyDescent="0.3">
      <c r="B70" s="1" t="s">
        <v>165</v>
      </c>
    </row>
    <row r="71" spans="2:41" x14ac:dyDescent="0.3">
      <c r="B71" s="82" t="s">
        <v>38</v>
      </c>
      <c r="C71" s="3"/>
      <c r="D71" s="3">
        <v>0.4</v>
      </c>
      <c r="E71" s="3"/>
      <c r="F71" s="3"/>
      <c r="G71" s="3"/>
      <c r="H71" s="3"/>
      <c r="I71" s="3"/>
      <c r="J71" s="3"/>
      <c r="K71" s="3"/>
      <c r="L71" s="3"/>
      <c r="M71" s="48" t="s">
        <v>161</v>
      </c>
      <c r="N71" s="48"/>
      <c r="O71" s="48"/>
      <c r="P71" s="48" t="s">
        <v>160</v>
      </c>
      <c r="Q71" s="48"/>
      <c r="R71" s="48"/>
      <c r="S71" s="48" t="s">
        <v>162</v>
      </c>
      <c r="T71" s="48"/>
      <c r="U71" s="48"/>
      <c r="V71" s="48" t="s">
        <v>163</v>
      </c>
      <c r="W71" s="48"/>
      <c r="X71" s="48"/>
    </row>
    <row r="72" spans="2:41" x14ac:dyDescent="0.3">
      <c r="B72" s="9" t="s">
        <v>12</v>
      </c>
      <c r="C72" s="9" t="s">
        <v>24</v>
      </c>
      <c r="D72" s="9" t="s">
        <v>25</v>
      </c>
      <c r="E72" s="9" t="s">
        <v>26</v>
      </c>
      <c r="F72" s="9" t="s">
        <v>29</v>
      </c>
      <c r="G72" s="9" t="s">
        <v>28</v>
      </c>
      <c r="H72" s="9" t="s">
        <v>30</v>
      </c>
      <c r="I72" s="9" t="s">
        <v>44</v>
      </c>
      <c r="J72" s="9" t="s">
        <v>31</v>
      </c>
      <c r="K72" s="9" t="s">
        <v>45</v>
      </c>
      <c r="L72" s="9" t="s">
        <v>46</v>
      </c>
      <c r="M72" s="9" t="s">
        <v>79</v>
      </c>
      <c r="N72" s="9" t="s">
        <v>80</v>
      </c>
      <c r="O72" s="9" t="s">
        <v>81</v>
      </c>
      <c r="P72" s="9" t="s">
        <v>79</v>
      </c>
      <c r="Q72" s="9" t="s">
        <v>80</v>
      </c>
      <c r="R72" s="9" t="s">
        <v>81</v>
      </c>
      <c r="S72" s="9" t="s">
        <v>79</v>
      </c>
      <c r="T72" s="9" t="s">
        <v>80</v>
      </c>
      <c r="U72" s="9" t="s">
        <v>81</v>
      </c>
      <c r="V72" s="9" t="s">
        <v>79</v>
      </c>
      <c r="W72" s="9" t="s">
        <v>80</v>
      </c>
      <c r="X72" s="9" t="s">
        <v>81</v>
      </c>
    </row>
    <row r="73" spans="2:41" x14ac:dyDescent="0.3">
      <c r="B73" s="3" t="s">
        <v>6</v>
      </c>
      <c r="C73" s="3"/>
      <c r="D73" s="3"/>
      <c r="E73" s="3"/>
      <c r="F73" s="3"/>
      <c r="G73" s="3"/>
      <c r="H73" s="5"/>
      <c r="I73" s="11">
        <f t="shared" ref="I73:I82" si="45">F5*$D$71</f>
        <v>70</v>
      </c>
      <c r="J73" s="6"/>
      <c r="K73" s="7">
        <v>120</v>
      </c>
      <c r="L73" s="7">
        <f>K73*I73</f>
        <v>8400</v>
      </c>
      <c r="M73" s="3">
        <v>0.8</v>
      </c>
      <c r="N73" s="3">
        <v>0.15</v>
      </c>
      <c r="O73" s="3">
        <v>0.05</v>
      </c>
      <c r="P73" s="6">
        <f>M73*I73</f>
        <v>56</v>
      </c>
      <c r="Q73" s="6">
        <f>N73*I73</f>
        <v>10.5</v>
      </c>
      <c r="R73" s="6">
        <f>O73*I73</f>
        <v>3.5</v>
      </c>
      <c r="S73" s="3">
        <v>0.4</v>
      </c>
      <c r="T73" s="3">
        <v>0.2</v>
      </c>
      <c r="U73" s="3">
        <v>0.4</v>
      </c>
      <c r="V73" s="7">
        <f>S73*$L73</f>
        <v>3360</v>
      </c>
      <c r="W73" s="7">
        <f t="shared" ref="W73:X73" si="46">T73*$L73</f>
        <v>1680</v>
      </c>
      <c r="X73" s="7">
        <f t="shared" si="46"/>
        <v>3360</v>
      </c>
    </row>
    <row r="74" spans="2:41" x14ac:dyDescent="0.3">
      <c r="B74" s="3" t="s">
        <v>7</v>
      </c>
      <c r="C74" s="3"/>
      <c r="D74" s="3"/>
      <c r="E74" s="3"/>
      <c r="F74" s="3"/>
      <c r="G74" s="3"/>
      <c r="H74" s="5"/>
      <c r="I74" s="11">
        <f t="shared" si="45"/>
        <v>170</v>
      </c>
      <c r="J74" s="6"/>
      <c r="K74" s="7">
        <v>142</v>
      </c>
      <c r="L74" s="7">
        <f t="shared" ref="L74:L82" si="47">K74*I74</f>
        <v>24140</v>
      </c>
      <c r="M74" s="3">
        <v>0.8</v>
      </c>
      <c r="N74" s="3">
        <v>0.15</v>
      </c>
      <c r="O74" s="3">
        <v>0.05</v>
      </c>
      <c r="P74" s="6">
        <f t="shared" ref="P74:P82" si="48">M74*I74</f>
        <v>136</v>
      </c>
      <c r="Q74" s="6">
        <f t="shared" ref="Q74:Q82" si="49">N74*I74</f>
        <v>25.5</v>
      </c>
      <c r="R74" s="6">
        <f t="shared" ref="R74:R82" si="50">O74*I74</f>
        <v>8.5</v>
      </c>
      <c r="S74" s="3">
        <v>0.1</v>
      </c>
      <c r="T74" s="3">
        <v>0.8</v>
      </c>
      <c r="U74" s="3">
        <v>0.1</v>
      </c>
      <c r="V74" s="7">
        <f t="shared" ref="V74:V82" si="51">S74*$L74</f>
        <v>2414</v>
      </c>
      <c r="W74" s="7">
        <f t="shared" ref="W74:W82" si="52">T74*$L74</f>
        <v>19312</v>
      </c>
      <c r="X74" s="7">
        <f t="shared" ref="X74:X82" si="53">U74*$L74</f>
        <v>2414</v>
      </c>
    </row>
    <row r="75" spans="2:41" x14ac:dyDescent="0.3">
      <c r="B75" s="3" t="s">
        <v>8</v>
      </c>
      <c r="C75" s="3"/>
      <c r="D75" s="3"/>
      <c r="E75" s="3"/>
      <c r="F75" s="3"/>
      <c r="G75" s="3"/>
      <c r="H75" s="5"/>
      <c r="I75" s="11">
        <f t="shared" si="45"/>
        <v>152.80000000000001</v>
      </c>
      <c r="J75" s="6"/>
      <c r="K75" s="7">
        <v>78</v>
      </c>
      <c r="L75" s="7">
        <f t="shared" si="47"/>
        <v>11918.400000000001</v>
      </c>
      <c r="M75" s="3">
        <v>0.8</v>
      </c>
      <c r="N75" s="3">
        <v>0.15</v>
      </c>
      <c r="O75" s="3">
        <v>0.05</v>
      </c>
      <c r="P75" s="6">
        <f t="shared" si="48"/>
        <v>122.24000000000001</v>
      </c>
      <c r="Q75" s="6">
        <f t="shared" si="49"/>
        <v>22.92</v>
      </c>
      <c r="R75" s="6">
        <f t="shared" si="50"/>
        <v>7.6400000000000006</v>
      </c>
      <c r="S75" s="3">
        <v>0.2</v>
      </c>
      <c r="T75" s="3">
        <v>0.2</v>
      </c>
      <c r="U75" s="3">
        <v>0.6</v>
      </c>
      <c r="V75" s="7">
        <f t="shared" si="51"/>
        <v>2383.6800000000003</v>
      </c>
      <c r="W75" s="7">
        <f t="shared" si="52"/>
        <v>2383.6800000000003</v>
      </c>
      <c r="X75" s="7">
        <f t="shared" si="53"/>
        <v>7151.0400000000009</v>
      </c>
    </row>
    <row r="76" spans="2:41" x14ac:dyDescent="0.3">
      <c r="B76" s="3" t="s">
        <v>9</v>
      </c>
      <c r="C76" s="3"/>
      <c r="D76" s="3"/>
      <c r="E76" s="3"/>
      <c r="F76" s="3"/>
      <c r="G76" s="3"/>
      <c r="H76" s="5"/>
      <c r="I76" s="11">
        <f t="shared" si="45"/>
        <v>149.6</v>
      </c>
      <c r="J76" s="6"/>
      <c r="K76" s="7">
        <v>103</v>
      </c>
      <c r="L76" s="7">
        <f t="shared" si="47"/>
        <v>15408.8</v>
      </c>
      <c r="M76" s="3">
        <v>0.8</v>
      </c>
      <c r="N76" s="3">
        <v>0.15</v>
      </c>
      <c r="O76" s="3">
        <v>0.05</v>
      </c>
      <c r="P76" s="6">
        <f t="shared" si="48"/>
        <v>119.68</v>
      </c>
      <c r="Q76" s="6">
        <f t="shared" si="49"/>
        <v>22.439999999999998</v>
      </c>
      <c r="R76" s="6">
        <f t="shared" si="50"/>
        <v>7.48</v>
      </c>
      <c r="S76" s="3">
        <v>0.3</v>
      </c>
      <c r="T76" s="3">
        <v>0.3</v>
      </c>
      <c r="U76" s="3">
        <v>0.4</v>
      </c>
      <c r="V76" s="7">
        <f t="shared" si="51"/>
        <v>4622.6399999999994</v>
      </c>
      <c r="W76" s="7">
        <f t="shared" si="52"/>
        <v>4622.6399999999994</v>
      </c>
      <c r="X76" s="7">
        <f t="shared" si="53"/>
        <v>6163.52</v>
      </c>
    </row>
    <row r="77" spans="2:41" x14ac:dyDescent="0.3">
      <c r="B77" s="3" t="s">
        <v>10</v>
      </c>
      <c r="C77" s="3"/>
      <c r="D77" s="3"/>
      <c r="E77" s="3"/>
      <c r="F77" s="3"/>
      <c r="G77" s="3"/>
      <c r="H77" s="5"/>
      <c r="I77" s="11">
        <f t="shared" si="45"/>
        <v>138.4</v>
      </c>
      <c r="J77" s="6"/>
      <c r="K77" s="7">
        <v>160</v>
      </c>
      <c r="L77" s="7">
        <f t="shared" si="47"/>
        <v>22144</v>
      </c>
      <c r="M77" s="3">
        <v>0.8</v>
      </c>
      <c r="N77" s="3">
        <v>0.15</v>
      </c>
      <c r="O77" s="3">
        <v>0.05</v>
      </c>
      <c r="P77" s="6">
        <f t="shared" si="48"/>
        <v>110.72000000000001</v>
      </c>
      <c r="Q77" s="6">
        <f t="shared" si="49"/>
        <v>20.76</v>
      </c>
      <c r="R77" s="6">
        <f t="shared" si="50"/>
        <v>6.9200000000000008</v>
      </c>
      <c r="S77" s="3">
        <v>0.1</v>
      </c>
      <c r="T77" s="3">
        <v>0.5</v>
      </c>
      <c r="U77" s="3">
        <v>0.4</v>
      </c>
      <c r="V77" s="7">
        <f t="shared" si="51"/>
        <v>2214.4</v>
      </c>
      <c r="W77" s="7">
        <f t="shared" si="52"/>
        <v>11072</v>
      </c>
      <c r="X77" s="7">
        <f t="shared" si="53"/>
        <v>8857.6</v>
      </c>
    </row>
    <row r="78" spans="2:41" x14ac:dyDescent="0.3">
      <c r="B78" s="3" t="s">
        <v>11</v>
      </c>
      <c r="C78" s="3"/>
      <c r="D78" s="3"/>
      <c r="E78" s="3"/>
      <c r="F78" s="3"/>
      <c r="G78" s="3"/>
      <c r="H78" s="5"/>
      <c r="I78" s="11">
        <f t="shared" si="45"/>
        <v>280</v>
      </c>
      <c r="J78" s="6"/>
      <c r="K78" s="7">
        <v>34</v>
      </c>
      <c r="L78" s="7">
        <f t="shared" si="47"/>
        <v>9520</v>
      </c>
      <c r="M78" s="3">
        <v>0.8</v>
      </c>
      <c r="N78" s="3">
        <v>0.15</v>
      </c>
      <c r="O78" s="3">
        <v>0.05</v>
      </c>
      <c r="P78" s="6">
        <f t="shared" si="48"/>
        <v>224</v>
      </c>
      <c r="Q78" s="6">
        <f t="shared" si="49"/>
        <v>42</v>
      </c>
      <c r="R78" s="6">
        <f t="shared" si="50"/>
        <v>14</v>
      </c>
      <c r="S78" s="3">
        <v>0.7</v>
      </c>
      <c r="T78" s="3">
        <v>0.2</v>
      </c>
      <c r="U78" s="3">
        <v>0.1</v>
      </c>
      <c r="V78" s="7">
        <f t="shared" si="51"/>
        <v>6664</v>
      </c>
      <c r="W78" s="7">
        <f t="shared" si="52"/>
        <v>1904</v>
      </c>
      <c r="X78" s="7">
        <f t="shared" si="53"/>
        <v>952</v>
      </c>
    </row>
    <row r="79" spans="2:41" x14ac:dyDescent="0.3">
      <c r="B79" s="3" t="s">
        <v>0</v>
      </c>
      <c r="C79" s="3"/>
      <c r="D79" s="3"/>
      <c r="E79" s="3"/>
      <c r="F79" s="3"/>
      <c r="G79" s="3"/>
      <c r="H79" s="5"/>
      <c r="I79" s="11">
        <f t="shared" si="45"/>
        <v>136.4</v>
      </c>
      <c r="J79" s="6"/>
      <c r="K79" s="7">
        <v>125</v>
      </c>
      <c r="L79" s="7">
        <f t="shared" si="47"/>
        <v>17050</v>
      </c>
      <c r="M79" s="3">
        <v>0.8</v>
      </c>
      <c r="N79" s="3">
        <v>0.15</v>
      </c>
      <c r="O79" s="3">
        <v>0.05</v>
      </c>
      <c r="P79" s="6">
        <f t="shared" si="48"/>
        <v>109.12</v>
      </c>
      <c r="Q79" s="6">
        <f t="shared" si="49"/>
        <v>20.46</v>
      </c>
      <c r="R79" s="6">
        <f t="shared" si="50"/>
        <v>6.82</v>
      </c>
      <c r="S79" s="3">
        <v>0.7</v>
      </c>
      <c r="T79" s="3">
        <v>0.2</v>
      </c>
      <c r="U79" s="3">
        <v>0.1</v>
      </c>
      <c r="V79" s="7">
        <f t="shared" si="51"/>
        <v>11935</v>
      </c>
      <c r="W79" s="7">
        <f t="shared" si="52"/>
        <v>3410</v>
      </c>
      <c r="X79" s="7">
        <f t="shared" si="53"/>
        <v>1705</v>
      </c>
    </row>
    <row r="80" spans="2:41" x14ac:dyDescent="0.3">
      <c r="B80" s="3" t="s">
        <v>1</v>
      </c>
      <c r="C80" s="3"/>
      <c r="D80" s="3"/>
      <c r="E80" s="3"/>
      <c r="F80" s="3"/>
      <c r="G80" s="3"/>
      <c r="H80" s="5"/>
      <c r="I80" s="11">
        <f t="shared" si="45"/>
        <v>192.4</v>
      </c>
      <c r="J80" s="6"/>
      <c r="K80" s="7">
        <v>72</v>
      </c>
      <c r="L80" s="7">
        <f t="shared" si="47"/>
        <v>13852.800000000001</v>
      </c>
      <c r="M80" s="3">
        <v>0.8</v>
      </c>
      <c r="N80" s="3">
        <v>0.15</v>
      </c>
      <c r="O80" s="3">
        <v>0.05</v>
      </c>
      <c r="P80" s="6">
        <f t="shared" si="48"/>
        <v>153.92000000000002</v>
      </c>
      <c r="Q80" s="6">
        <f t="shared" si="49"/>
        <v>28.86</v>
      </c>
      <c r="R80" s="6">
        <f t="shared" si="50"/>
        <v>9.620000000000001</v>
      </c>
      <c r="S80" s="3">
        <v>0.4</v>
      </c>
      <c r="T80" s="3">
        <v>0.4</v>
      </c>
      <c r="U80" s="3">
        <v>0.2</v>
      </c>
      <c r="V80" s="7">
        <f t="shared" si="51"/>
        <v>5541.1200000000008</v>
      </c>
      <c r="W80" s="7">
        <f t="shared" si="52"/>
        <v>5541.1200000000008</v>
      </c>
      <c r="X80" s="7">
        <f t="shared" si="53"/>
        <v>2770.5600000000004</v>
      </c>
    </row>
    <row r="81" spans="2:24" x14ac:dyDescent="0.3">
      <c r="B81" s="3" t="s">
        <v>2</v>
      </c>
      <c r="C81" s="3"/>
      <c r="D81" s="3"/>
      <c r="E81" s="3"/>
      <c r="F81" s="3"/>
      <c r="G81" s="3"/>
      <c r="H81" s="5"/>
      <c r="I81" s="11">
        <f t="shared" si="45"/>
        <v>93.600000000000009</v>
      </c>
      <c r="J81" s="6"/>
      <c r="K81" s="7">
        <v>96</v>
      </c>
      <c r="L81" s="7">
        <f t="shared" si="47"/>
        <v>8985.6</v>
      </c>
      <c r="M81" s="3">
        <v>0.8</v>
      </c>
      <c r="N81" s="3">
        <v>0.15</v>
      </c>
      <c r="O81" s="3">
        <v>0.05</v>
      </c>
      <c r="P81" s="6">
        <f t="shared" si="48"/>
        <v>74.88000000000001</v>
      </c>
      <c r="Q81" s="6">
        <f t="shared" si="49"/>
        <v>14.040000000000001</v>
      </c>
      <c r="R81" s="6">
        <f t="shared" si="50"/>
        <v>4.6800000000000006</v>
      </c>
      <c r="S81" s="3">
        <v>0.2</v>
      </c>
      <c r="T81" s="3">
        <v>0.4</v>
      </c>
      <c r="U81" s="3">
        <v>0.4</v>
      </c>
      <c r="V81" s="7">
        <f t="shared" si="51"/>
        <v>1797.1200000000001</v>
      </c>
      <c r="W81" s="7">
        <f t="shared" si="52"/>
        <v>3594.2400000000002</v>
      </c>
      <c r="X81" s="7">
        <f t="shared" si="53"/>
        <v>3594.2400000000002</v>
      </c>
    </row>
    <row r="82" spans="2:24" x14ac:dyDescent="0.3">
      <c r="B82" s="3" t="s">
        <v>3</v>
      </c>
      <c r="C82" s="3"/>
      <c r="D82" s="3"/>
      <c r="E82" s="3"/>
      <c r="F82" s="3"/>
      <c r="G82" s="3"/>
      <c r="H82" s="5"/>
      <c r="I82" s="11">
        <f t="shared" si="45"/>
        <v>236.8</v>
      </c>
      <c r="J82" s="6"/>
      <c r="K82" s="7">
        <v>142</v>
      </c>
      <c r="L82" s="7">
        <f t="shared" si="47"/>
        <v>33625.599999999999</v>
      </c>
      <c r="M82" s="3">
        <v>0.8</v>
      </c>
      <c r="N82" s="3">
        <v>0.15</v>
      </c>
      <c r="O82" s="3">
        <v>0.05</v>
      </c>
      <c r="P82" s="6">
        <f t="shared" si="48"/>
        <v>189.44000000000003</v>
      </c>
      <c r="Q82" s="6">
        <f t="shared" si="49"/>
        <v>35.520000000000003</v>
      </c>
      <c r="R82" s="6">
        <f t="shared" si="50"/>
        <v>11.840000000000002</v>
      </c>
      <c r="S82" s="3">
        <v>0.3</v>
      </c>
      <c r="T82" s="3">
        <v>0.1</v>
      </c>
      <c r="U82" s="3">
        <v>0.6</v>
      </c>
      <c r="V82" s="7">
        <f t="shared" si="51"/>
        <v>10087.679999999998</v>
      </c>
      <c r="W82" s="7">
        <f t="shared" si="52"/>
        <v>3362.56</v>
      </c>
      <c r="X82" s="7">
        <f t="shared" si="53"/>
        <v>20175.359999999997</v>
      </c>
    </row>
    <row r="83" spans="2:24" x14ac:dyDescent="0.3">
      <c r="B83" s="3" t="s">
        <v>4</v>
      </c>
      <c r="C83" s="3"/>
      <c r="D83" s="3"/>
      <c r="E83" s="3"/>
      <c r="F83" s="3"/>
      <c r="G83" s="3"/>
      <c r="H83" s="5"/>
      <c r="I83" s="6"/>
      <c r="J83" s="6"/>
      <c r="K83" s="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2:24" x14ac:dyDescent="0.3">
      <c r="B84" s="3" t="s">
        <v>5</v>
      </c>
      <c r="C84" s="3"/>
      <c r="D84" s="3"/>
      <c r="E84" s="3"/>
      <c r="F84" s="3"/>
      <c r="G84" s="3"/>
      <c r="H84" s="5"/>
      <c r="I84" s="6"/>
      <c r="J84" s="6"/>
      <c r="K84" s="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2:24" x14ac:dyDescent="0.3">
      <c r="B85" s="83" t="s">
        <v>65</v>
      </c>
      <c r="C85" s="83"/>
      <c r="D85" s="83"/>
      <c r="E85" s="83"/>
      <c r="F85" s="83"/>
      <c r="G85" s="83"/>
      <c r="H85" s="84"/>
      <c r="I85" s="85">
        <f>SUM(I73:I84)</f>
        <v>1620</v>
      </c>
      <c r="J85" s="86"/>
      <c r="K85" s="87"/>
      <c r="L85" s="87">
        <f>SUM(L73:L84)</f>
        <v>165045.20000000001</v>
      </c>
      <c r="M85" s="88"/>
      <c r="N85" s="88"/>
      <c r="O85" s="88"/>
      <c r="P85" s="89">
        <f t="shared" ref="P85:X85" si="54">SUM(P73:P84)</f>
        <v>1296.0000000000002</v>
      </c>
      <c r="Q85" s="89">
        <f t="shared" si="54"/>
        <v>243</v>
      </c>
      <c r="R85" s="89">
        <f t="shared" si="54"/>
        <v>81.000000000000014</v>
      </c>
      <c r="S85" s="88"/>
      <c r="T85" s="88"/>
      <c r="U85" s="88"/>
      <c r="V85" s="87">
        <f t="shared" si="54"/>
        <v>51019.640000000007</v>
      </c>
      <c r="W85" s="87">
        <f t="shared" si="54"/>
        <v>56882.239999999998</v>
      </c>
      <c r="X85" s="87">
        <f t="shared" si="54"/>
        <v>57143.319999999992</v>
      </c>
    </row>
    <row r="86" spans="2:24" x14ac:dyDescent="0.3">
      <c r="B86" s="83" t="s">
        <v>74</v>
      </c>
      <c r="C86" s="83"/>
      <c r="D86" s="83"/>
      <c r="E86" s="83"/>
      <c r="F86" s="83"/>
      <c r="G86" s="83"/>
      <c r="H86" s="84"/>
      <c r="I86" s="86"/>
      <c r="J86" s="86"/>
      <c r="K86" s="87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</row>
    <row r="88" spans="2:24" x14ac:dyDescent="0.3">
      <c r="B88" s="1" t="s">
        <v>39</v>
      </c>
      <c r="D88">
        <v>0.6</v>
      </c>
      <c r="M88" s="44" t="s">
        <v>161</v>
      </c>
      <c r="N88" s="44"/>
      <c r="O88" s="44" t="s">
        <v>160</v>
      </c>
      <c r="P88" s="44"/>
      <c r="Q88" s="44" t="s">
        <v>162</v>
      </c>
      <c r="R88" s="44"/>
      <c r="S88" s="44" t="s">
        <v>163</v>
      </c>
      <c r="T88" s="44"/>
    </row>
    <row r="89" spans="2:24" x14ac:dyDescent="0.3">
      <c r="B89" s="9" t="s">
        <v>12</v>
      </c>
      <c r="C89" s="9" t="s">
        <v>24</v>
      </c>
      <c r="D89" s="9" t="s">
        <v>25</v>
      </c>
      <c r="E89" s="9" t="s">
        <v>26</v>
      </c>
      <c r="F89" s="9" t="s">
        <v>29</v>
      </c>
      <c r="G89" s="9" t="s">
        <v>28</v>
      </c>
      <c r="H89" s="9" t="s">
        <v>30</v>
      </c>
      <c r="I89" s="9" t="s">
        <v>44</v>
      </c>
      <c r="J89" s="9" t="s">
        <v>31</v>
      </c>
      <c r="K89" s="9" t="s">
        <v>45</v>
      </c>
      <c r="L89" s="9" t="s">
        <v>46</v>
      </c>
      <c r="M89" s="9" t="s">
        <v>75</v>
      </c>
      <c r="N89" s="9" t="s">
        <v>76</v>
      </c>
      <c r="O89" s="9" t="s">
        <v>77</v>
      </c>
      <c r="P89" s="9" t="s">
        <v>78</v>
      </c>
      <c r="Q89" s="9" t="s">
        <v>75</v>
      </c>
      <c r="R89" s="9" t="s">
        <v>76</v>
      </c>
      <c r="S89" s="9" t="s">
        <v>75</v>
      </c>
      <c r="T89" s="9" t="s">
        <v>76</v>
      </c>
    </row>
    <row r="90" spans="2:24" x14ac:dyDescent="0.3">
      <c r="B90" s="3" t="s">
        <v>6</v>
      </c>
      <c r="C90" s="3"/>
      <c r="D90" s="3"/>
      <c r="E90" s="3"/>
      <c r="F90" s="3"/>
      <c r="G90" s="3"/>
      <c r="H90" s="5"/>
      <c r="I90" s="11">
        <f t="shared" ref="I90:I99" si="55">F5*$D$88</f>
        <v>105</v>
      </c>
      <c r="J90" s="6"/>
      <c r="K90" s="7">
        <v>489</v>
      </c>
      <c r="L90" s="7">
        <f>K90*I90</f>
        <v>51345</v>
      </c>
      <c r="M90" s="3">
        <v>0.8</v>
      </c>
      <c r="N90" s="3">
        <v>0.2</v>
      </c>
      <c r="O90" s="6">
        <f>M90*I90</f>
        <v>84</v>
      </c>
      <c r="P90" s="3">
        <f>N90*I90</f>
        <v>21</v>
      </c>
      <c r="Q90" s="3">
        <v>0.4</v>
      </c>
      <c r="R90" s="3">
        <v>0.6</v>
      </c>
      <c r="S90" s="7">
        <f>Q90*$L90</f>
        <v>20538</v>
      </c>
      <c r="T90" s="7">
        <f>R90*$L90</f>
        <v>30807</v>
      </c>
    </row>
    <row r="91" spans="2:24" x14ac:dyDescent="0.3">
      <c r="B91" s="3" t="s">
        <v>7</v>
      </c>
      <c r="C91" s="3"/>
      <c r="D91" s="3"/>
      <c r="E91" s="3"/>
      <c r="F91" s="3"/>
      <c r="G91" s="3"/>
      <c r="H91" s="5"/>
      <c r="I91" s="11">
        <f t="shared" si="55"/>
        <v>255</v>
      </c>
      <c r="J91" s="6"/>
      <c r="K91" s="7">
        <v>186</v>
      </c>
      <c r="L91" s="7">
        <f t="shared" ref="L91:L99" si="56">K91*I91</f>
        <v>47430</v>
      </c>
      <c r="M91" s="3">
        <v>0.8</v>
      </c>
      <c r="N91" s="3">
        <v>0.2</v>
      </c>
      <c r="O91" s="6">
        <f t="shared" ref="O91:O99" si="57">M91*I91</f>
        <v>204</v>
      </c>
      <c r="P91" s="3">
        <f t="shared" ref="P91:P99" si="58">N91*I91</f>
        <v>51</v>
      </c>
      <c r="Q91" s="3">
        <v>0.3</v>
      </c>
      <c r="R91" s="3">
        <v>0.7</v>
      </c>
      <c r="S91" s="7">
        <f t="shared" ref="S91:S99" si="59">Q91*$L91</f>
        <v>14229</v>
      </c>
      <c r="T91" s="7">
        <f t="shared" ref="T91:T99" si="60">R91*$L91</f>
        <v>33201</v>
      </c>
    </row>
    <row r="92" spans="2:24" x14ac:dyDescent="0.3">
      <c r="B92" s="3" t="s">
        <v>8</v>
      </c>
      <c r="C92" s="3"/>
      <c r="D92" s="3"/>
      <c r="E92" s="3"/>
      <c r="F92" s="3"/>
      <c r="G92" s="3"/>
      <c r="H92" s="5"/>
      <c r="I92" s="11">
        <f t="shared" si="55"/>
        <v>229.2</v>
      </c>
      <c r="J92" s="6"/>
      <c r="K92" s="7">
        <v>385</v>
      </c>
      <c r="L92" s="7">
        <f t="shared" si="56"/>
        <v>88242</v>
      </c>
      <c r="M92" s="3">
        <v>0.8</v>
      </c>
      <c r="N92" s="3">
        <v>0.2</v>
      </c>
      <c r="O92" s="6">
        <f t="shared" si="57"/>
        <v>183.36</v>
      </c>
      <c r="P92" s="3">
        <f t="shared" si="58"/>
        <v>45.84</v>
      </c>
      <c r="Q92" s="3">
        <v>0.5</v>
      </c>
      <c r="R92" s="3">
        <v>0.5</v>
      </c>
      <c r="S92" s="7">
        <f t="shared" si="59"/>
        <v>44121</v>
      </c>
      <c r="T92" s="7">
        <f t="shared" si="60"/>
        <v>44121</v>
      </c>
    </row>
    <row r="93" spans="2:24" x14ac:dyDescent="0.3">
      <c r="B93" s="3" t="s">
        <v>9</v>
      </c>
      <c r="C93" s="3"/>
      <c r="D93" s="3"/>
      <c r="E93" s="3"/>
      <c r="F93" s="3"/>
      <c r="G93" s="3"/>
      <c r="H93" s="5"/>
      <c r="I93" s="11">
        <f t="shared" si="55"/>
        <v>224.4</v>
      </c>
      <c r="J93" s="6"/>
      <c r="K93" s="7">
        <v>436</v>
      </c>
      <c r="L93" s="7">
        <f t="shared" si="56"/>
        <v>97838.400000000009</v>
      </c>
      <c r="M93" s="3">
        <v>0.8</v>
      </c>
      <c r="N93" s="3">
        <v>0.2</v>
      </c>
      <c r="O93" s="6">
        <f t="shared" si="57"/>
        <v>179.52</v>
      </c>
      <c r="P93" s="3">
        <f t="shared" si="58"/>
        <v>44.88</v>
      </c>
      <c r="Q93" s="3">
        <v>0.8</v>
      </c>
      <c r="R93" s="3">
        <v>0.2</v>
      </c>
      <c r="S93" s="7">
        <f t="shared" si="59"/>
        <v>78270.720000000016</v>
      </c>
      <c r="T93" s="7">
        <f t="shared" si="60"/>
        <v>19567.680000000004</v>
      </c>
    </row>
    <row r="94" spans="2:24" x14ac:dyDescent="0.3">
      <c r="B94" s="3" t="s">
        <v>10</v>
      </c>
      <c r="C94" s="3"/>
      <c r="D94" s="3"/>
      <c r="E94" s="3"/>
      <c r="F94" s="3"/>
      <c r="G94" s="3"/>
      <c r="H94" s="5"/>
      <c r="I94" s="11">
        <f t="shared" si="55"/>
        <v>207.6</v>
      </c>
      <c r="J94" s="6"/>
      <c r="K94" s="7">
        <v>246</v>
      </c>
      <c r="L94" s="7">
        <f t="shared" si="56"/>
        <v>51069.599999999999</v>
      </c>
      <c r="M94" s="3">
        <v>0.8</v>
      </c>
      <c r="N94" s="3">
        <v>0.2</v>
      </c>
      <c r="O94" s="6">
        <f t="shared" si="57"/>
        <v>166.08</v>
      </c>
      <c r="P94" s="3">
        <f t="shared" si="58"/>
        <v>41.52</v>
      </c>
      <c r="Q94" s="3">
        <v>0.4</v>
      </c>
      <c r="R94" s="3">
        <v>0.6</v>
      </c>
      <c r="S94" s="7">
        <f t="shared" si="59"/>
        <v>20427.84</v>
      </c>
      <c r="T94" s="7">
        <f t="shared" si="60"/>
        <v>30641.759999999998</v>
      </c>
    </row>
    <row r="95" spans="2:24" x14ac:dyDescent="0.3">
      <c r="B95" s="3" t="s">
        <v>11</v>
      </c>
      <c r="C95" s="3"/>
      <c r="D95" s="3"/>
      <c r="E95" s="3"/>
      <c r="F95" s="3"/>
      <c r="G95" s="3"/>
      <c r="H95" s="5"/>
      <c r="I95" s="11">
        <f t="shared" si="55"/>
        <v>420</v>
      </c>
      <c r="J95" s="6"/>
      <c r="K95" s="7">
        <v>165</v>
      </c>
      <c r="L95" s="7">
        <f t="shared" si="56"/>
        <v>69300</v>
      </c>
      <c r="M95" s="3">
        <v>0.8</v>
      </c>
      <c r="N95" s="3">
        <v>0.2</v>
      </c>
      <c r="O95" s="6">
        <f t="shared" si="57"/>
        <v>336</v>
      </c>
      <c r="P95" s="3">
        <f t="shared" si="58"/>
        <v>84</v>
      </c>
      <c r="Q95" s="3">
        <v>0.3</v>
      </c>
      <c r="R95" s="3">
        <v>0.7</v>
      </c>
      <c r="S95" s="7">
        <f t="shared" si="59"/>
        <v>20790</v>
      </c>
      <c r="T95" s="7">
        <f t="shared" si="60"/>
        <v>48510</v>
      </c>
    </row>
    <row r="96" spans="2:24" x14ac:dyDescent="0.3">
      <c r="B96" s="3" t="s">
        <v>0</v>
      </c>
      <c r="C96" s="3"/>
      <c r="D96" s="3"/>
      <c r="E96" s="3"/>
      <c r="F96" s="3"/>
      <c r="G96" s="3"/>
      <c r="H96" s="5"/>
      <c r="I96" s="11">
        <f t="shared" si="55"/>
        <v>204.6</v>
      </c>
      <c r="J96" s="6"/>
      <c r="K96" s="7">
        <v>425</v>
      </c>
      <c r="L96" s="7">
        <f t="shared" si="56"/>
        <v>86955</v>
      </c>
      <c r="M96" s="3">
        <v>0.8</v>
      </c>
      <c r="N96" s="3">
        <v>0.2</v>
      </c>
      <c r="O96" s="6">
        <f t="shared" si="57"/>
        <v>163.68</v>
      </c>
      <c r="P96" s="3">
        <f t="shared" si="58"/>
        <v>40.92</v>
      </c>
      <c r="Q96" s="3">
        <v>0.5</v>
      </c>
      <c r="R96" s="3">
        <v>0.5</v>
      </c>
      <c r="S96" s="7">
        <f t="shared" si="59"/>
        <v>43477.5</v>
      </c>
      <c r="T96" s="7">
        <f t="shared" si="60"/>
        <v>43477.5</v>
      </c>
    </row>
    <row r="97" spans="2:20" x14ac:dyDescent="0.3">
      <c r="B97" s="3" t="s">
        <v>1</v>
      </c>
      <c r="C97" s="3"/>
      <c r="D97" s="3"/>
      <c r="E97" s="3"/>
      <c r="F97" s="3"/>
      <c r="G97" s="3"/>
      <c r="H97" s="5"/>
      <c r="I97" s="11">
        <f t="shared" si="55"/>
        <v>288.59999999999997</v>
      </c>
      <c r="J97" s="6"/>
      <c r="K97" s="7">
        <v>427</v>
      </c>
      <c r="L97" s="7">
        <f t="shared" si="56"/>
        <v>123232.19999999998</v>
      </c>
      <c r="M97" s="3">
        <v>0.8</v>
      </c>
      <c r="N97" s="3">
        <v>0.2</v>
      </c>
      <c r="O97" s="6">
        <f t="shared" si="57"/>
        <v>230.88</v>
      </c>
      <c r="P97" s="3">
        <f t="shared" si="58"/>
        <v>57.72</v>
      </c>
      <c r="Q97" s="3">
        <v>0.1</v>
      </c>
      <c r="R97" s="3">
        <v>0.9</v>
      </c>
      <c r="S97" s="7">
        <f t="shared" si="59"/>
        <v>12323.22</v>
      </c>
      <c r="T97" s="7">
        <f t="shared" si="60"/>
        <v>110908.97999999998</v>
      </c>
    </row>
    <row r="98" spans="2:20" x14ac:dyDescent="0.3">
      <c r="B98" s="3" t="s">
        <v>2</v>
      </c>
      <c r="C98" s="3"/>
      <c r="D98" s="3"/>
      <c r="E98" s="3"/>
      <c r="F98" s="3"/>
      <c r="G98" s="3"/>
      <c r="H98" s="5"/>
      <c r="I98" s="11">
        <f t="shared" si="55"/>
        <v>140.4</v>
      </c>
      <c r="J98" s="6"/>
      <c r="K98" s="7">
        <v>315</v>
      </c>
      <c r="L98" s="7">
        <f t="shared" si="56"/>
        <v>44226</v>
      </c>
      <c r="M98" s="3">
        <v>0.8</v>
      </c>
      <c r="N98" s="3">
        <v>0.2</v>
      </c>
      <c r="O98" s="6">
        <f t="shared" si="57"/>
        <v>112.32000000000001</v>
      </c>
      <c r="P98" s="3">
        <f t="shared" si="58"/>
        <v>28.080000000000002</v>
      </c>
      <c r="Q98" s="3">
        <v>0.3</v>
      </c>
      <c r="R98" s="3">
        <v>0.7</v>
      </c>
      <c r="S98" s="7">
        <f t="shared" si="59"/>
        <v>13267.8</v>
      </c>
      <c r="T98" s="7">
        <f t="shared" si="60"/>
        <v>30958.199999999997</v>
      </c>
    </row>
    <row r="99" spans="2:20" x14ac:dyDescent="0.3">
      <c r="B99" s="3" t="s">
        <v>3</v>
      </c>
      <c r="C99" s="3"/>
      <c r="D99" s="3"/>
      <c r="E99" s="3"/>
      <c r="F99" s="3"/>
      <c r="G99" s="3"/>
      <c r="H99" s="5"/>
      <c r="I99" s="11">
        <f t="shared" si="55"/>
        <v>355.2</v>
      </c>
      <c r="J99" s="6"/>
      <c r="K99" s="7">
        <v>254</v>
      </c>
      <c r="L99" s="7">
        <f t="shared" si="56"/>
        <v>90220.800000000003</v>
      </c>
      <c r="M99" s="3">
        <v>0.8</v>
      </c>
      <c r="N99" s="3">
        <v>0.2</v>
      </c>
      <c r="O99" s="6">
        <f t="shared" si="57"/>
        <v>284.16000000000003</v>
      </c>
      <c r="P99" s="3">
        <f t="shared" si="58"/>
        <v>71.040000000000006</v>
      </c>
      <c r="Q99" s="3">
        <v>0.7</v>
      </c>
      <c r="R99" s="3">
        <v>0.3</v>
      </c>
      <c r="S99" s="7">
        <f t="shared" si="59"/>
        <v>63154.559999999998</v>
      </c>
      <c r="T99" s="7">
        <f t="shared" si="60"/>
        <v>27066.240000000002</v>
      </c>
    </row>
    <row r="100" spans="2:20" x14ac:dyDescent="0.3">
      <c r="B100" s="3" t="s">
        <v>4</v>
      </c>
      <c r="C100" s="3"/>
      <c r="D100" s="3"/>
      <c r="E100" s="3"/>
      <c r="F100" s="3"/>
      <c r="G100" s="3"/>
      <c r="H100" s="5"/>
      <c r="I100" s="6"/>
      <c r="J100" s="6"/>
      <c r="K100" s="7"/>
      <c r="L100" s="3"/>
      <c r="M100" s="3"/>
      <c r="N100" s="3"/>
      <c r="O100" s="6"/>
      <c r="P100" s="3"/>
      <c r="Q100" s="3"/>
      <c r="R100" s="3"/>
      <c r="S100" s="3"/>
      <c r="T100" s="3"/>
    </row>
    <row r="101" spans="2:20" x14ac:dyDescent="0.3">
      <c r="B101" s="3" t="s">
        <v>5</v>
      </c>
      <c r="C101" s="3"/>
      <c r="D101" s="3"/>
      <c r="E101" s="3"/>
      <c r="F101" s="3"/>
      <c r="G101" s="3"/>
      <c r="H101" s="5"/>
      <c r="I101" s="6"/>
      <c r="J101" s="6"/>
      <c r="K101" s="7"/>
      <c r="L101" s="3"/>
      <c r="M101" s="3"/>
      <c r="N101" s="3"/>
      <c r="O101" s="6"/>
      <c r="P101" s="3"/>
      <c r="Q101" s="3"/>
      <c r="R101" s="3"/>
      <c r="S101" s="3"/>
      <c r="T101" s="3"/>
    </row>
    <row r="102" spans="2:20" x14ac:dyDescent="0.3">
      <c r="B102" s="83" t="s">
        <v>65</v>
      </c>
      <c r="C102" s="83"/>
      <c r="D102" s="83"/>
      <c r="E102" s="83"/>
      <c r="F102" s="83"/>
      <c r="G102" s="83"/>
      <c r="H102" s="83"/>
      <c r="I102" s="86">
        <f>SUM(I90:I101)</f>
        <v>2429.9999999999995</v>
      </c>
      <c r="J102" s="83"/>
      <c r="K102" s="83"/>
      <c r="L102" s="87">
        <f>SUM(L90:L101)</f>
        <v>749859</v>
      </c>
      <c r="M102" s="87"/>
      <c r="N102" s="87"/>
      <c r="O102" s="85">
        <f t="shared" ref="O102:T102" si="61">SUM(O90:O101)</f>
        <v>1944</v>
      </c>
      <c r="P102" s="85">
        <f t="shared" si="61"/>
        <v>486</v>
      </c>
      <c r="Q102" s="87"/>
      <c r="R102" s="87"/>
      <c r="S102" s="87">
        <f t="shared" si="61"/>
        <v>330599.64</v>
      </c>
      <c r="T102" s="87">
        <f t="shared" si="61"/>
        <v>419259.36</v>
      </c>
    </row>
    <row r="103" spans="2:20" x14ac:dyDescent="0.3">
      <c r="B103" s="83" t="s">
        <v>66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</row>
  </sheetData>
  <mergeCells count="14">
    <mergeCell ref="M88:N88"/>
    <mergeCell ref="O88:P88"/>
    <mergeCell ref="Q88:R88"/>
    <mergeCell ref="S88:T88"/>
    <mergeCell ref="U54:X54"/>
    <mergeCell ref="Y54:AB54"/>
    <mergeCell ref="M71:O71"/>
    <mergeCell ref="P71:R71"/>
    <mergeCell ref="S71:U71"/>
    <mergeCell ref="V71:X71"/>
    <mergeCell ref="M37:O37"/>
    <mergeCell ref="P37:R37"/>
    <mergeCell ref="M54:P54"/>
    <mergeCell ref="Q54:T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91E6-87F9-4BC4-9BBC-858010A0C68F}">
  <dimension ref="B2:C3"/>
  <sheetViews>
    <sheetView workbookViewId="0">
      <selection activeCell="C4" sqref="C4"/>
    </sheetView>
  </sheetViews>
  <sheetFormatPr defaultRowHeight="14.4" x14ac:dyDescent="0.3"/>
  <sheetData>
    <row r="2" spans="2:3" x14ac:dyDescent="0.3">
      <c r="B2" t="s">
        <v>84</v>
      </c>
      <c r="C2" t="s">
        <v>85</v>
      </c>
    </row>
    <row r="3" spans="2:3" x14ac:dyDescent="0.3">
      <c r="B3" t="s">
        <v>86</v>
      </c>
      <c r="C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Level 1 Impact Dashboard</vt:lpstr>
      <vt:lpstr>Level 2 Direct Support</vt:lpstr>
      <vt:lpstr>Level 2 Indirect Support</vt:lpstr>
      <vt:lpstr>Level 2 Students</vt:lpstr>
      <vt:lpstr>Data</vt:lpstr>
      <vt:lpstr>Revisions</vt:lpstr>
    </vt:vector>
  </TitlesOfParts>
  <Company>Community Colleges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Sandra.Reed</dc:creator>
  <cp:lastModifiedBy>Sandra.Reed</cp:lastModifiedBy>
  <cp:lastPrinted>2023-02-14T14:37:52Z</cp:lastPrinted>
  <dcterms:created xsi:type="dcterms:W3CDTF">2023-02-06T18:59:26Z</dcterms:created>
  <dcterms:modified xsi:type="dcterms:W3CDTF">2023-02-28T15:43:38Z</dcterms:modified>
</cp:coreProperties>
</file>